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sdulittoral-my.sharepoint.com/personal/se_csdulittoral_qc_ca/Documents/Bureau/En traitement/"/>
    </mc:Choice>
  </mc:AlternateContent>
  <xr:revisionPtr revIDLastSave="0" documentId="8_{7F3CBB24-3207-4D51-A8B0-12D44404E951}" xr6:coauthVersionLast="47" xr6:coauthVersionMax="47" xr10:uidLastSave="{00000000-0000-0000-0000-000000000000}"/>
  <bookViews>
    <workbookView xWindow="28680" yWindow="-120" windowWidth="29040" windowHeight="15990" tabRatio="606" xr2:uid="{00000000-000D-0000-FFFF-FFFF00000000}"/>
  </bookViews>
  <sheets>
    <sheet name="FORMULAIRE" sheetId="28" r:id="rId1"/>
    <sheet name="Km (à titre informatif)" sheetId="27" r:id="rId2"/>
    <sheet name="Modèle " sheetId="3" state="hidden" r:id="rId3"/>
  </sheets>
  <definedNames>
    <definedName name="_xlnm.Print_Area" localSheetId="0">FORMULAIRE!$A$1:$M$32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5" i="28" l="1"/>
  <c r="S15" i="28" s="1"/>
  <c r="T16" i="28"/>
  <c r="S16" i="28" s="1"/>
  <c r="T17" i="28"/>
  <c r="S17" i="28" s="1"/>
  <c r="T18" i="28"/>
  <c r="S18" i="28" s="1"/>
  <c r="T19" i="28"/>
  <c r="S19" i="28" s="1"/>
  <c r="T20" i="28"/>
  <c r="S20" i="28" s="1"/>
  <c r="T21" i="28"/>
  <c r="S21" i="28" s="1"/>
  <c r="T22" i="28"/>
  <c r="S22" i="28" s="1"/>
  <c r="T23" i="28"/>
  <c r="S23" i="28" s="1"/>
  <c r="T24" i="28"/>
  <c r="S24" i="28" s="1"/>
  <c r="T25" i="28"/>
  <c r="S25" i="28" s="1"/>
  <c r="T27" i="28"/>
  <c r="S27" i="28" s="1"/>
  <c r="Q27" i="28" s="1"/>
  <c r="T14" i="28"/>
  <c r="S14" i="28" s="1"/>
  <c r="D26" i="28" l="1"/>
  <c r="Z34" i="28"/>
  <c r="Z33" i="28"/>
  <c r="B28" i="28"/>
  <c r="Z31" i="28"/>
  <c r="Z30" i="28"/>
  <c r="J26" i="28"/>
  <c r="Z23" i="28"/>
  <c r="AJ17" i="28"/>
  <c r="AK17" i="28" s="1"/>
  <c r="AJ16" i="28"/>
  <c r="AK16" i="28" s="1"/>
  <c r="E25" i="28" s="1"/>
  <c r="Q25" i="28" s="1"/>
  <c r="AJ15" i="28"/>
  <c r="AK15" i="28" s="1"/>
  <c r="AJ14" i="28"/>
  <c r="AK14" i="28" s="1"/>
  <c r="AJ13" i="28"/>
  <c r="AK13" i="28" s="1"/>
  <c r="AJ12" i="28"/>
  <c r="AK12" i="28" s="1"/>
  <c r="Z12" i="28"/>
  <c r="AA12" i="28" s="1"/>
  <c r="AJ11" i="28"/>
  <c r="AK11" i="28" s="1"/>
  <c r="E24" i="28" s="1"/>
  <c r="Q24" i="28" s="1"/>
  <c r="AJ10" i="28"/>
  <c r="AK10" i="28" s="1"/>
  <c r="E23" i="28" s="1"/>
  <c r="Q23" i="28" s="1"/>
  <c r="AJ9" i="28"/>
  <c r="AK9" i="28" s="1"/>
  <c r="E22" i="28" s="1"/>
  <c r="Q22" i="28" s="1"/>
  <c r="AJ8" i="28"/>
  <c r="AK8" i="28" s="1"/>
  <c r="E21" i="28" s="1"/>
  <c r="Q21" i="28" s="1"/>
  <c r="AJ7" i="28"/>
  <c r="AK7" i="28" s="1"/>
  <c r="E20" i="28" s="1"/>
  <c r="Q20" i="28" s="1"/>
  <c r="AJ6" i="28"/>
  <c r="AK6" i="28" s="1"/>
  <c r="E19" i="28" s="1"/>
  <c r="Q19" i="28" s="1"/>
  <c r="AJ5" i="28"/>
  <c r="AK5" i="28" s="1"/>
  <c r="E18" i="28" s="1"/>
  <c r="Q18" i="28" s="1"/>
  <c r="AJ4" i="28"/>
  <c r="AK4" i="28" s="1"/>
  <c r="E17" i="28" s="1"/>
  <c r="Q17" i="28" s="1"/>
  <c r="AJ3" i="28"/>
  <c r="AK3" i="28" s="1"/>
  <c r="E16" i="28" s="1"/>
  <c r="Q16" i="28" s="1"/>
  <c r="AJ2" i="28"/>
  <c r="AK2" i="28" s="1"/>
  <c r="E15" i="28" s="1"/>
  <c r="Q15" i="28" s="1"/>
  <c r="AJ1" i="28"/>
  <c r="AK1" i="28" s="1"/>
  <c r="E14" i="28" s="1"/>
  <c r="Q14" i="28" s="1"/>
  <c r="M1" i="28"/>
  <c r="F26" i="28" l="1"/>
  <c r="K24" i="28"/>
  <c r="K18" i="28"/>
  <c r="K14" i="28"/>
  <c r="K17" i="28"/>
  <c r="K15" i="28"/>
  <c r="K19" i="28"/>
  <c r="K16" i="28"/>
  <c r="K20" i="28"/>
  <c r="K21" i="28"/>
  <c r="K22" i="28"/>
  <c r="E26" i="28"/>
  <c r="K25" i="28"/>
  <c r="K23" i="28"/>
  <c r="T26" i="28" l="1"/>
  <c r="S26" i="28" s="1"/>
  <c r="Q26" i="28" s="1"/>
  <c r="M28" i="28"/>
  <c r="K26" i="28"/>
  <c r="AC17" i="3" l="1"/>
  <c r="AC18" i="3"/>
  <c r="AC19" i="3"/>
  <c r="AC20" i="3"/>
  <c r="AC21" i="3"/>
  <c r="AC22" i="3"/>
  <c r="AC23" i="3"/>
  <c r="AC24" i="3"/>
  <c r="AC25" i="3"/>
  <c r="AC26" i="3"/>
  <c r="AC27" i="3"/>
  <c r="AC28" i="3"/>
  <c r="AC29" i="3"/>
  <c r="AB77" i="3"/>
  <c r="AC14" i="3" s="1"/>
  <c r="AB78" i="3"/>
  <c r="AC15" i="3" s="1"/>
  <c r="L15" i="3" s="1"/>
  <c r="AB79" i="3"/>
  <c r="AC16" i="3" s="1"/>
  <c r="L16" i="3" s="1"/>
  <c r="AB80" i="3"/>
  <c r="AB81" i="3"/>
  <c r="AB82" i="3"/>
  <c r="AB83" i="3"/>
  <c r="AB84" i="3"/>
  <c r="AB85" i="3"/>
  <c r="AB86" i="3"/>
  <c r="AB87" i="3"/>
  <c r="AB76" i="3"/>
  <c r="Q40" i="3"/>
  <c r="AH24" i="3"/>
  <c r="AH22" i="3"/>
  <c r="AH25" i="3"/>
  <c r="AB15" i="3" s="1"/>
  <c r="F15" i="3" s="1"/>
  <c r="AA14" i="3"/>
  <c r="AA15" i="3"/>
  <c r="H15" i="3" s="1"/>
  <c r="AA16" i="3"/>
  <c r="AA17" i="3"/>
  <c r="AA18" i="3"/>
  <c r="H18" i="3" s="1"/>
  <c r="AA19" i="3"/>
  <c r="H19" i="3" s="1"/>
  <c r="AA20" i="3"/>
  <c r="AA21" i="3"/>
  <c r="AA22" i="3"/>
  <c r="H22" i="3" s="1"/>
  <c r="AA23" i="3"/>
  <c r="H23" i="3" s="1"/>
  <c r="AA24" i="3"/>
  <c r="AA25" i="3"/>
  <c r="AA26" i="3"/>
  <c r="H26" i="3" s="1"/>
  <c r="AA27" i="3"/>
  <c r="H27" i="3" s="1"/>
  <c r="AA28" i="3"/>
  <c r="AA29" i="3"/>
  <c r="AA13" i="3"/>
  <c r="H13" i="3" s="1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AB16" i="3"/>
  <c r="F16" i="3" s="1"/>
  <c r="AB17" i="3"/>
  <c r="F17" i="3" s="1"/>
  <c r="AB18" i="3"/>
  <c r="F18" i="3" s="1"/>
  <c r="AB19" i="3"/>
  <c r="F19" i="3" s="1"/>
  <c r="AB20" i="3"/>
  <c r="F20" i="3" s="1"/>
  <c r="AB21" i="3"/>
  <c r="F21" i="3" s="1"/>
  <c r="AB22" i="3"/>
  <c r="F22" i="3" s="1"/>
  <c r="AB23" i="3"/>
  <c r="F23" i="3" s="1"/>
  <c r="AB24" i="3"/>
  <c r="F24" i="3" s="1"/>
  <c r="AB25" i="3"/>
  <c r="F25" i="3" s="1"/>
  <c r="AB26" i="3"/>
  <c r="F26" i="3" s="1"/>
  <c r="AB27" i="3"/>
  <c r="F27" i="3" s="1"/>
  <c r="AB28" i="3"/>
  <c r="F28" i="3" s="1"/>
  <c r="AB29" i="3"/>
  <c r="F29" i="3" s="1"/>
  <c r="H17" i="3"/>
  <c r="H20" i="3"/>
  <c r="H21" i="3"/>
  <c r="H24" i="3"/>
  <c r="H25" i="3"/>
  <c r="H28" i="3"/>
  <c r="H29" i="3"/>
  <c r="AI43" i="3"/>
  <c r="AH28" i="3"/>
  <c r="AH26" i="3"/>
  <c r="P14" i="3"/>
  <c r="P15" i="3"/>
  <c r="AH23" i="3"/>
  <c r="AB13" i="3" s="1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AH27" i="3"/>
  <c r="J30" i="3"/>
  <c r="AB14" i="3" l="1"/>
  <c r="F14" i="3" s="1"/>
  <c r="L14" i="3"/>
  <c r="AC13" i="3"/>
  <c r="X13" i="3" s="1"/>
  <c r="Q13" i="3" s="1"/>
  <c r="X29" i="3"/>
  <c r="X27" i="3"/>
  <c r="X25" i="3"/>
  <c r="X23" i="3"/>
  <c r="X21" i="3"/>
  <c r="X19" i="3"/>
  <c r="X17" i="3"/>
  <c r="X28" i="3"/>
  <c r="X26" i="3"/>
  <c r="X24" i="3"/>
  <c r="X22" i="3"/>
  <c r="X20" i="3"/>
  <c r="X18" i="3"/>
  <c r="X16" i="3"/>
  <c r="Q16" i="3" s="1"/>
  <c r="X15" i="3"/>
  <c r="Q15" i="3" s="1"/>
  <c r="H14" i="3"/>
  <c r="H16" i="3"/>
  <c r="F13" i="3"/>
  <c r="X14" i="3" l="1"/>
  <c r="Q14" i="3" s="1"/>
  <c r="R33" i="3" s="1"/>
  <c r="L13" i="3"/>
  <c r="P13" i="3"/>
</calcChain>
</file>

<file path=xl/sharedStrings.xml><?xml version="1.0" encoding="utf-8"?>
<sst xmlns="http://schemas.openxmlformats.org/spreadsheetml/2006/main" count="443" uniqueCount="290">
  <si>
    <t>Date</t>
  </si>
  <si>
    <t>Frais Km</t>
  </si>
  <si>
    <t>Frais fondés sur les reçus</t>
  </si>
  <si>
    <t>Total de la ligne</t>
  </si>
  <si>
    <t>Justification</t>
  </si>
  <si>
    <t>Allocation forf modifiée</t>
  </si>
  <si>
    <t>Autres</t>
  </si>
  <si>
    <t xml:space="preserve">  </t>
  </si>
  <si>
    <t>Repas - Déjeuner  10,40$</t>
  </si>
  <si>
    <t>Repas - Diner  14.30$</t>
  </si>
  <si>
    <t>Repas - Souper  21.55$</t>
  </si>
  <si>
    <t>Frais Quotidiens hors Québec</t>
  </si>
  <si>
    <t>Frais fondés sur les reçus hors Québec</t>
  </si>
  <si>
    <t>Allocation forf 12 hres -ADM  67,50$</t>
  </si>
  <si>
    <t>Allocation forf 12 hres -ADM 135$</t>
  </si>
  <si>
    <t>Allocation quotidienne 60% de l'héberg.+ repas</t>
  </si>
  <si>
    <t>Indemnité -Repas au Québec-Déjeuner (Dir. 61111, art.13a) 10,40$</t>
  </si>
  <si>
    <t>Appel téléphonique - Bureau, $ du reçu</t>
  </si>
  <si>
    <t>Indemnité -Repas au Québec-Diner (Dir. 61111, art. 13b) 14.30$</t>
  </si>
  <si>
    <t>Appel téléphonique - Personnel, $ du reçu</t>
  </si>
  <si>
    <t>Indemnité -Repas au Québec-Souper (Dir. 61111, art. 13c) 21.55$</t>
  </si>
  <si>
    <t>Assignation - Indem, hebdomadaire</t>
  </si>
  <si>
    <t xml:space="preserve">Essence (pr loc d'auto), </t>
  </si>
  <si>
    <t>Frais d'obtention - Devises</t>
  </si>
  <si>
    <t>Frais d'obtention - Passeport</t>
  </si>
  <si>
    <t>Hébergement, fact d'hôtel</t>
  </si>
  <si>
    <t>Location de voiture</t>
  </si>
  <si>
    <t>Petites dépenses (10%)</t>
  </si>
  <si>
    <t>R-Déjeuner au restaurant (20%</t>
  </si>
  <si>
    <t>R-Diner au restaurant (35%)</t>
  </si>
  <si>
    <t>R-Repas jour complet</t>
  </si>
  <si>
    <t>R-Souper au restaurant (45%)</t>
  </si>
  <si>
    <t>Stationnement, $ du reçu</t>
  </si>
  <si>
    <t>Taxi, $ du reçu</t>
  </si>
  <si>
    <t>Train, $ du reçu</t>
  </si>
  <si>
    <t>Transport en commun</t>
  </si>
  <si>
    <t>Nom  du demandeur</t>
  </si>
  <si>
    <t>Kilometre</t>
  </si>
  <si>
    <t>Nb  jour</t>
  </si>
  <si>
    <t>autobus</t>
  </si>
  <si>
    <t>Frais</t>
  </si>
  <si>
    <t>Frais de formation</t>
  </si>
  <si>
    <t>Frais fondés sur les reçu</t>
  </si>
  <si>
    <t>Traverse BS-TN</t>
  </si>
  <si>
    <t>Kilometrage</t>
  </si>
  <si>
    <t>Avion</t>
  </si>
  <si>
    <t xml:space="preserve">Remb frais </t>
  </si>
  <si>
    <t>Total ligne</t>
  </si>
  <si>
    <t>Allocation lors des déplacemen</t>
  </si>
  <si>
    <t>Kégaska</t>
  </si>
  <si>
    <t>La Romaine</t>
  </si>
  <si>
    <t>Chevery</t>
  </si>
  <si>
    <t>Harrington</t>
  </si>
  <si>
    <t>Tête-à-la-Baleine</t>
  </si>
  <si>
    <t>Mutton Bay</t>
  </si>
  <si>
    <t>La Tabatière</t>
  </si>
  <si>
    <t>St-Augustin</t>
  </si>
  <si>
    <t>Old Fort Bay</t>
  </si>
  <si>
    <t>St-Paul</t>
  </si>
  <si>
    <t>Middle bay</t>
  </si>
  <si>
    <t>Blanc-Sablon</t>
  </si>
  <si>
    <t>Port-Menier</t>
  </si>
  <si>
    <t>Chevery (succursale)</t>
  </si>
  <si>
    <t>Quai</t>
  </si>
  <si>
    <t>Bureau de poste</t>
  </si>
  <si>
    <t>Village</t>
  </si>
  <si>
    <t>allocation versés entre village</t>
  </si>
  <si>
    <t>Frais de rencontre</t>
  </si>
  <si>
    <t>Aéroport</t>
  </si>
  <si>
    <t>Nb fois</t>
  </si>
  <si>
    <t>LOGO CS DU LITTORAL</t>
  </si>
  <si>
    <t>$</t>
  </si>
  <si>
    <t xml:space="preserve">Nbr Km </t>
  </si>
  <si>
    <t>Traverse St-Barbe</t>
  </si>
  <si>
    <t>Frais remboursé                          (montant employé)</t>
  </si>
  <si>
    <t>Chevery/ Harrington Harbour (16,50)</t>
  </si>
  <si>
    <t>Chevery/ Kegaska (142,50)</t>
  </si>
  <si>
    <t>Chevery/ La Tabatière (75,50)</t>
  </si>
  <si>
    <t>Chevery/ Rivière St-Augustin (130,00)</t>
  </si>
  <si>
    <t>Chevery/ Tête-a-la-Baleine (37,50)</t>
  </si>
  <si>
    <t>Chevery/La Romaine (90.00)</t>
  </si>
  <si>
    <t>Dejeuner (10,00)</t>
  </si>
  <si>
    <t>Diner (15,00)</t>
  </si>
  <si>
    <t>Kegaska / La Romaine (53,50)</t>
  </si>
  <si>
    <t>Kegaska/Natasquan (45.00)</t>
  </si>
  <si>
    <t>La Tabatière/ Old Fort Bay (12,00)</t>
  </si>
  <si>
    <t>La Tabatière/ Rivière St-Augustin (54,50)</t>
  </si>
  <si>
    <t>Rivière St-Augustin/ Old Fort Bay (75,50)</t>
  </si>
  <si>
    <t>Souper (27,00)</t>
  </si>
  <si>
    <t>Tête-a-la-Baleine/ La Tabatière (45,00)</t>
  </si>
  <si>
    <t>Blanc-Sablon- NL (500km)</t>
  </si>
  <si>
    <t>Blanc-Sablon -Sept-Iles (1800km)</t>
  </si>
  <si>
    <t>LBS - Blanc-Sablon (10km)</t>
  </si>
  <si>
    <t>OFB-Blanc-Sablon  (30km)</t>
  </si>
  <si>
    <t>Sept-Iles - Montreal (900)</t>
  </si>
  <si>
    <t>Sept-Iles - Quebec (700km)</t>
  </si>
  <si>
    <t>St-Paul -Blanc-sablon (20km)</t>
  </si>
  <si>
    <t>Allocations versées</t>
  </si>
  <si>
    <t>CODE</t>
  </si>
  <si>
    <t xml:space="preserve">FRAIS    </t>
  </si>
  <si>
    <t>HEURE:</t>
  </si>
  <si>
    <t>DATE DE DÉPART:</t>
  </si>
  <si>
    <t>DATE DE RETOUR:</t>
  </si>
  <si>
    <t>Hébergment (sans reçu)</t>
  </si>
  <si>
    <t>remb frais</t>
  </si>
  <si>
    <t>Signature du superviseur</t>
  </si>
  <si>
    <t xml:space="preserve">Signature de l'employé </t>
  </si>
  <si>
    <t>Montant du reçu                              ($)</t>
  </si>
  <si>
    <t>Reçu manquant</t>
  </si>
  <si>
    <t>frais de repas 1/2 jour (dejeuner-Diner) (33,00)</t>
  </si>
  <si>
    <t>Frais de repas 1/2 jour (Diner-Souper 50,00)</t>
  </si>
  <si>
    <t>Nom du supérieur immédiat</t>
  </si>
  <si>
    <t>Lucy DeMendoça</t>
  </si>
  <si>
    <t>Marc-André Masse</t>
  </si>
  <si>
    <t>Jean-Jacques Rhéaume</t>
  </si>
  <si>
    <t>Deborah Foltin</t>
  </si>
  <si>
    <t>Nadia Landry</t>
  </si>
  <si>
    <t>Vincent Joncas</t>
  </si>
  <si>
    <t>Martine Joncas</t>
  </si>
  <si>
    <t>Janet Gallupe</t>
  </si>
  <si>
    <t>William Macneil</t>
  </si>
  <si>
    <t>Philipp Robertson</t>
  </si>
  <si>
    <t>Jean Picard</t>
  </si>
  <si>
    <t>Yves Crépeau</t>
  </si>
  <si>
    <t>Eileen Schofield</t>
  </si>
  <si>
    <t>Réservé à l'administration</t>
  </si>
  <si>
    <t>Saisi par:</t>
  </si>
  <si>
    <t>Code:</t>
  </si>
  <si>
    <t>Date:</t>
  </si>
  <si>
    <t>William Smith-Dufault</t>
  </si>
  <si>
    <t xml:space="preserve">    am            pm</t>
  </si>
  <si>
    <t xml:space="preserve">Total du frais de déplacement </t>
  </si>
  <si>
    <t>SIGNATURE DE L'EMPLOYÉ:</t>
  </si>
  <si>
    <t>000-0-00000-000</t>
  </si>
  <si>
    <t>999-9-99999-999</t>
  </si>
  <si>
    <t>Province</t>
  </si>
  <si>
    <t>Alberta</t>
  </si>
  <si>
    <t>Nouveau-Brunswick</t>
  </si>
  <si>
    <t>Nunavut</t>
  </si>
  <si>
    <t>Terre-Neuve-et-Labrador</t>
  </si>
  <si>
    <t>Yukon</t>
  </si>
  <si>
    <t>Colombie-Britannique</t>
  </si>
  <si>
    <t>Manitoba</t>
  </si>
  <si>
    <t>Saskatchewan</t>
  </si>
  <si>
    <t>Territoire du Nord-Ouest</t>
  </si>
  <si>
    <t>Province:</t>
  </si>
  <si>
    <t>Rue:</t>
  </si>
  <si>
    <t xml:space="preserve">Ville: </t>
  </si>
  <si>
    <t xml:space="preserve"> Km  parcouru</t>
  </si>
  <si>
    <t>Km parcouru</t>
  </si>
  <si>
    <t>Romaine</t>
  </si>
  <si>
    <t>Harrington Harbour</t>
  </si>
  <si>
    <t>Port Menier</t>
  </si>
  <si>
    <t>Retour</t>
  </si>
  <si>
    <t>Montréal</t>
  </si>
  <si>
    <t>Québec</t>
  </si>
  <si>
    <t>Baie-Comeau</t>
  </si>
  <si>
    <t>Natasquan</t>
  </si>
  <si>
    <t>Malbaie</t>
  </si>
  <si>
    <t>Gatineau</t>
  </si>
  <si>
    <t>Sherbrooke</t>
  </si>
  <si>
    <t>Kegaska</t>
  </si>
  <si>
    <t>oui</t>
  </si>
  <si>
    <t>$ / km</t>
  </si>
  <si>
    <t xml:space="preserve">Sept-iles </t>
  </si>
  <si>
    <t>Corner Brooke</t>
  </si>
  <si>
    <t>Havre-St-Pierre</t>
  </si>
  <si>
    <t>Rivière St-Paul</t>
  </si>
  <si>
    <t>Lourdes-de-Blanc-Sablon</t>
  </si>
  <si>
    <t>Autobus</t>
  </si>
  <si>
    <t>Île-du-Prince-Édouard</t>
  </si>
  <si>
    <t>Traverse Blanc-Sablon - St-Barbe</t>
  </si>
  <si>
    <t>Traverse Port-aux-Basques - North Sydney</t>
  </si>
  <si>
    <t>DÉPART:</t>
  </si>
  <si>
    <t>ARRIVÉE:</t>
  </si>
  <si>
    <t xml:space="preserve">Destination: </t>
  </si>
  <si>
    <t>Date :</t>
  </si>
  <si>
    <t>CODE:____________________________________________________________________</t>
  </si>
  <si>
    <t xml:space="preserve">Vérifié par: </t>
  </si>
  <si>
    <t>TOTAL</t>
  </si>
  <si>
    <t>Sortie annuelle :</t>
  </si>
  <si>
    <t xml:space="preserve">Aller </t>
  </si>
  <si>
    <t>Aller/Retour</t>
  </si>
  <si>
    <t>Blanc-Sablon - Rimouski</t>
  </si>
  <si>
    <t>Blanc-Sablon -Québec</t>
  </si>
  <si>
    <t>Blanc-Sablon- St-John</t>
  </si>
  <si>
    <t>Kegaska - Natasquan</t>
  </si>
  <si>
    <t>Lourdes-de-Blanc-Sablon - Blanc-Sablon</t>
  </si>
  <si>
    <t>Montréal - Toronto</t>
  </si>
  <si>
    <t>Montréal-Ottawa</t>
  </si>
  <si>
    <t>Old Fort bay - Rivière St-Paul</t>
  </si>
  <si>
    <t>Old Fort Bay-Blanc-Sablon</t>
  </si>
  <si>
    <t>Québec- Sherbrooke</t>
  </si>
  <si>
    <t>Rivière St-Paul - Blanc Sablon</t>
  </si>
  <si>
    <t>Québec-Montréal</t>
  </si>
  <si>
    <t>Sept-Iles -  Havre-St-Pierre</t>
  </si>
  <si>
    <t>Sept-Iles - La Malbaie</t>
  </si>
  <si>
    <t>Sept-Iles - Montreal</t>
  </si>
  <si>
    <t>Sept-Iles - Québec</t>
  </si>
  <si>
    <t>Sept-Iles - St-Urbain</t>
  </si>
  <si>
    <t>Sept-Iles- Baie-Comeau</t>
  </si>
  <si>
    <t>Sept-Iles- Natasquan</t>
  </si>
  <si>
    <t>St-Barbe - Corner Brooke</t>
  </si>
  <si>
    <t>St-Barbe - DeerLake</t>
  </si>
  <si>
    <t>St-Barbe - Port-aux Basques</t>
  </si>
  <si>
    <t>St-Barbe - Stephenville</t>
  </si>
  <si>
    <t>St-Paul -Blanc-sablon</t>
  </si>
  <si>
    <t>Déjeuner (15,00$)</t>
  </si>
  <si>
    <t>Déjeuner moins de 12 ans (10,00$)</t>
  </si>
  <si>
    <t>Dîner moins de 12 ans (15,00$)</t>
  </si>
  <si>
    <t>Souper moins de 12 ans (20,00$)</t>
  </si>
  <si>
    <t>Total journalier moins de 12 ans (45,00$)</t>
  </si>
  <si>
    <t>réservé à l'administration</t>
  </si>
  <si>
    <t>Km à titre indicatif seulement selon Google maps</t>
  </si>
  <si>
    <t>Blanc-Sablon - Québec (1799,3 km)</t>
  </si>
  <si>
    <t>Blanc-Sablon - Rimouski (1546,3 km)</t>
  </si>
  <si>
    <t>Blanc-Sablon - St-John (935,3 km)</t>
  </si>
  <si>
    <t>Blanc-Sablon - Vieux-Fort (69,4 km)</t>
  </si>
  <si>
    <t>Kegaska - Natasquan (51,9 km)</t>
  </si>
  <si>
    <t>Lourdes-de-Blanc-Sablon - Blanc-Sablon (4,9 km)</t>
  </si>
  <si>
    <t>Lourdes-de-Blanc-Sablon - Rivière St-Paul (53,7 km)</t>
  </si>
  <si>
    <t>Lourdes-de-Blanc-Sablon - Vieux-Fort (64,6 km)</t>
  </si>
  <si>
    <t>Montréal - Ottawa (198 km)</t>
  </si>
  <si>
    <t>Montréal - Toronto (542 km)</t>
  </si>
  <si>
    <t>Québec - Montréal (267 km)</t>
  </si>
  <si>
    <t>Québec - Sherbrooke (234 km)</t>
  </si>
  <si>
    <t>Rivière St-Paul - Blanc-Sablon (58,5 km)</t>
  </si>
  <si>
    <t>Sept-Îles - Baie-Comeau (229 km)</t>
  </si>
  <si>
    <t>Sept-Îles - Havre-St-Pierre (218 km)</t>
  </si>
  <si>
    <t>Sept-Îles - La Malbaie (497,5 km)</t>
  </si>
  <si>
    <t>Sept-Îles - Montréal (907,5 km)</t>
  </si>
  <si>
    <t>Sept-Îles - Natasquan (366 km)</t>
  </si>
  <si>
    <t>Sept-Îles - Québec (638,5 km)</t>
  </si>
  <si>
    <t>St-Barbe - Corner Brooke (349 km)</t>
  </si>
  <si>
    <t>St-Barbe - Deer Lake (297 km)</t>
  </si>
  <si>
    <t>St-Barbe - Port-aux-Basques (561 km)</t>
  </si>
  <si>
    <t>St-Barbe - Stephenville (426 km)</t>
  </si>
  <si>
    <t>Vieux Fort - Rivière St-Paul (10,9 km)</t>
  </si>
  <si>
    <t>NOM</t>
  </si>
  <si>
    <t>INFORMATION DE L'EMPLOYÉ(E)</t>
  </si>
  <si>
    <t>PRÉNOM</t>
  </si>
  <si>
    <t>MATRICULE</t>
  </si>
  <si>
    <t>Nom des personnes qui ont voyagé (incluant l'employé(e) s'il y a lieu)</t>
  </si>
  <si>
    <t>Code Postal</t>
  </si>
  <si>
    <t xml:space="preserve">Total de la sortie annuelle </t>
  </si>
  <si>
    <t>Numéro de la sortie annuelle</t>
  </si>
  <si>
    <t>Commentaires</t>
  </si>
  <si>
    <t>Nbre de personnes</t>
  </si>
  <si>
    <t xml:space="preserve">Frais hébergement sans reçu (30$) </t>
  </si>
  <si>
    <t>Kegaska / La Romaine (114$)</t>
  </si>
  <si>
    <t>Kegaska / chevery (304$)</t>
  </si>
  <si>
    <t>Kegaska / Harrington (339$)</t>
  </si>
  <si>
    <t>Kegaska / Tête-à-la-Baleine (382$)</t>
  </si>
  <si>
    <t>Kegaska / Mutton Bay (439$)</t>
  </si>
  <si>
    <t>Kegaska / La Tabatière (466$)</t>
  </si>
  <si>
    <t>Kegaska / St-augustin (564$)</t>
  </si>
  <si>
    <t>Kegaska / Vieux Fort (737$)</t>
  </si>
  <si>
    <t>La Romaine / Chevery (190$)</t>
  </si>
  <si>
    <t>La Romaine / Harrington (225$)</t>
  </si>
  <si>
    <t>La Romaine / Tête-à-la-Baleine (269$)</t>
  </si>
  <si>
    <t>La Romaine / Mutton Bay (325$)</t>
  </si>
  <si>
    <t>La Romaine / La tabatière (353$)</t>
  </si>
  <si>
    <t>La Romaine / St-augustin (451$)</t>
  </si>
  <si>
    <t>La Romaine / Vieux-Fort (623$)</t>
  </si>
  <si>
    <t>Chevery / Harrington (35$)</t>
  </si>
  <si>
    <t>Chevery / Tête-à-la-Baleine (78$)</t>
  </si>
  <si>
    <t>Chevery / Mutton Bay (135$)</t>
  </si>
  <si>
    <t>Chevery / La Tabatière (163$)</t>
  </si>
  <si>
    <t>Chevery / St-Augustin (261$)</t>
  </si>
  <si>
    <t>Chevery / Vieux-Fort (433$)</t>
  </si>
  <si>
    <t>Harrington / Tête-à-la-Baleine (63$)</t>
  </si>
  <si>
    <t>Harrington / Mutton Bay (125$)</t>
  </si>
  <si>
    <t>Harrington / La Tabatière (147$)</t>
  </si>
  <si>
    <t>Harington / St-Augustin (245$)</t>
  </si>
  <si>
    <t>Harrington  / Vieux-Fort (417$)</t>
  </si>
  <si>
    <t>Tête-à-la-Baleine / Mutton Bay (57$)</t>
  </si>
  <si>
    <t>Tête-à-la-Baleine / La Tabatière (84$)</t>
  </si>
  <si>
    <t>Tête-à-la-Baleine / St-Augustin (182$)</t>
  </si>
  <si>
    <t xml:space="preserve">Tête-à-la-Baleine / Vieux-Fort (355$) </t>
  </si>
  <si>
    <t>La Tabatière / Mutton Bay (24$)</t>
  </si>
  <si>
    <t>La Tabatière / St-Augustin (116$)</t>
  </si>
  <si>
    <t>La Tabatière / Vieux-Fort (288$)</t>
  </si>
  <si>
    <t>St-Augustin / Mutton Bay (169$)</t>
  </si>
  <si>
    <t>St-augustin / Vieux-Fort (172$)</t>
  </si>
  <si>
    <t>Vieux Fort /  Mutton By (341$)</t>
  </si>
  <si>
    <t>nbre de personne</t>
  </si>
  <si>
    <t>Vieux Fort / St-Augustin  (172$)</t>
  </si>
  <si>
    <t>Dîner (30,00$)</t>
  </si>
  <si>
    <t>Souper (35,00$)</t>
  </si>
  <si>
    <t>Total journalier (80,00$)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</si>
</sst>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 * #,##0.00_)\ &quot;$&quot;_ ;_ * \(#,##0.00\)\ &quot;$&quot;_ ;_ * &quot;-&quot;??_)\ &quot;$&quot;_ ;_ @_ "/>
    <numFmt numFmtId="164" formatCode="_ * #,##0_)\ _$_ ;_ * \(#,##0\)\ _$_ ;_ * &quot;-&quot;_)\ _$_ ;_ @_ "/>
    <numFmt numFmtId="165" formatCode="_ * #,##0.00_)\ _$_ ;_ * \(#,##0.00\)\ _$_ ;_ * &quot;-&quot;??_)\ _$_ ;_ @_ "/>
    <numFmt numFmtId="166" formatCode="_ * #,##0.000_)\ _$_ ;_ * \(#,##0.000\)\ _$_ ;_ * &quot;-&quot;??_)\ _$_ ;_ @_ "/>
    <numFmt numFmtId="167" formatCode="d\ mmmm\ yyyy"/>
    <numFmt numFmtId="168" formatCode="_ * #,##0.0_)\ _$_ ;_ * \(#,##0.0\)\ _$_ ;_ * &quot;-&quot;?_)\ _$_ ;_ @_ "/>
    <numFmt numFmtId="169" formatCode="#,##0.00\ _$"/>
    <numFmt numFmtId="170" formatCode="000\ 000\ 000"/>
    <numFmt numFmtId="171" formatCode="yy\ mm\ dd;@"/>
    <numFmt numFmtId="172" formatCode="dd/mm/yy;@"/>
    <numFmt numFmtId="173" formatCode="[$-F800]dddd\,\ mmmm\ dd\,\ yyyy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i/>
      <sz val="10"/>
      <name val="Times New Roman"/>
      <family val="1"/>
    </font>
    <font>
      <sz val="12"/>
      <name val="Times New Roman"/>
      <family val="1"/>
    </font>
    <font>
      <b/>
      <sz val="10"/>
      <color rgb="FF0000FF"/>
      <name val="Arial"/>
      <family val="2"/>
    </font>
    <font>
      <b/>
      <sz val="16"/>
      <color rgb="FF0000FF"/>
      <name val="Times New Roman"/>
      <family val="1"/>
    </font>
    <font>
      <i/>
      <sz val="8"/>
      <name val="Times New Roman"/>
      <family val="1"/>
    </font>
    <font>
      <sz val="10"/>
      <name val="MS Shell Dlg"/>
    </font>
    <font>
      <sz val="10"/>
      <name val="Arial"/>
      <family val="2"/>
    </font>
    <font>
      <b/>
      <sz val="10"/>
      <name val="Arial"/>
      <family val="2"/>
    </font>
    <font>
      <b/>
      <i/>
      <sz val="13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4"/>
      <name val="Times New Roman"/>
      <family val="1"/>
    </font>
    <font>
      <b/>
      <sz val="13"/>
      <name val="Times New Roman"/>
      <family val="1"/>
    </font>
    <font>
      <sz val="12"/>
      <color rgb="FF000000"/>
      <name val="Times New Roman"/>
      <family val="1"/>
    </font>
    <font>
      <sz val="11"/>
      <color rgb="FF454545"/>
      <name val="Arial"/>
      <family val="2"/>
    </font>
    <font>
      <b/>
      <sz val="10"/>
      <color rgb="FF000000"/>
      <name val="Arial"/>
      <family val="2"/>
    </font>
    <font>
      <sz val="10"/>
      <name val="Times New Roman"/>
      <family val="1"/>
    </font>
    <font>
      <b/>
      <i/>
      <u/>
      <sz val="13"/>
      <name val="Times New Roman"/>
      <family val="1"/>
    </font>
    <font>
      <b/>
      <sz val="10"/>
      <name val="Times New Roman"/>
      <family val="1"/>
    </font>
    <font>
      <sz val="12"/>
      <color rgb="FFE46D0A"/>
      <name val="Times New Roman"/>
      <family val="1"/>
    </font>
    <font>
      <b/>
      <i/>
      <sz val="12"/>
      <name val="Times New Roman"/>
      <family val="1"/>
    </font>
    <font>
      <b/>
      <sz val="26"/>
      <name val="Times New Roman"/>
      <family val="1"/>
    </font>
    <font>
      <b/>
      <sz val="14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i/>
      <sz val="15"/>
      <name val="Times New Roman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3"/>
      <name val="Arial"/>
      <family val="2"/>
    </font>
    <font>
      <b/>
      <sz val="24"/>
      <name val="Arial"/>
      <family val="2"/>
    </font>
    <font>
      <b/>
      <sz val="16"/>
      <name val="Calibri"/>
      <family val="2"/>
      <scheme val="minor"/>
    </font>
    <font>
      <b/>
      <u val="doubleAccounting"/>
      <sz val="26"/>
      <name val="Times New Roman"/>
      <family val="1"/>
    </font>
    <font>
      <b/>
      <sz val="18"/>
      <name val="Times New Roman"/>
      <family val="1"/>
    </font>
    <font>
      <b/>
      <sz val="14"/>
      <name val="Calibri"/>
      <family val="2"/>
      <scheme val="minor"/>
    </font>
    <font>
      <b/>
      <sz val="22"/>
      <name val="Arial"/>
      <family val="2"/>
    </font>
    <font>
      <b/>
      <sz val="22"/>
      <name val="Times New Roman"/>
      <family val="1"/>
    </font>
    <font>
      <b/>
      <i/>
      <u/>
      <sz val="22"/>
      <name val="Times New Roman"/>
      <family val="1"/>
    </font>
    <font>
      <b/>
      <sz val="20"/>
      <name val="Calibri"/>
      <family val="2"/>
      <scheme val="minor"/>
    </font>
    <font>
      <b/>
      <sz val="14"/>
      <color theme="0" tint="-0.499984740745262"/>
      <name val="Arial"/>
      <family val="2"/>
    </font>
    <font>
      <b/>
      <i/>
      <sz val="14"/>
      <color theme="0" tint="-0.499984740745262"/>
      <name val="Calibri"/>
      <family val="2"/>
      <scheme val="minor"/>
    </font>
    <font>
      <b/>
      <i/>
      <sz val="16"/>
      <name val="Times New Roman"/>
      <family val="1"/>
    </font>
    <font>
      <sz val="16"/>
      <name val="Times New Roman"/>
      <family val="1"/>
    </font>
    <font>
      <b/>
      <sz val="18"/>
      <name val="Arial"/>
      <family val="2"/>
    </font>
    <font>
      <sz val="16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000080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46D0A"/>
        <bgColor rgb="FF000000"/>
      </patternFill>
    </fill>
    <fill>
      <patternFill patternType="solid">
        <fgColor rgb="FFE46D0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985E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rgb="FF000000"/>
      </patternFill>
    </fill>
  </fills>
  <borders count="14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rgb="FF0000FF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FF"/>
      </left>
      <right/>
      <top style="thick">
        <color rgb="FF0000FF"/>
      </top>
      <bottom/>
      <diagonal/>
    </border>
    <border>
      <left/>
      <right/>
      <top style="thick">
        <color rgb="FF0000FF"/>
      </top>
      <bottom/>
      <diagonal/>
    </border>
    <border>
      <left/>
      <right style="thick">
        <color rgb="FF0000FF"/>
      </right>
      <top style="thick">
        <color rgb="FF0000FF"/>
      </top>
      <bottom/>
      <diagonal/>
    </border>
    <border>
      <left/>
      <right style="thick">
        <color rgb="FF0000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rgb="FF0000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rgb="FF0000FF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FF"/>
      </left>
      <right style="medium">
        <color rgb="FF0000FF"/>
      </right>
      <top/>
      <bottom style="medium">
        <color rgb="FF0000FF"/>
      </bottom>
      <diagonal/>
    </border>
    <border>
      <left style="medium">
        <color rgb="FF0000FF"/>
      </left>
      <right/>
      <top/>
      <bottom/>
      <diagonal/>
    </border>
    <border>
      <left/>
      <right style="medium">
        <color rgb="FF0000FF"/>
      </right>
      <top/>
      <bottom/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/>
      <right/>
      <top/>
      <bottom style="medium">
        <color rgb="FF0000FF"/>
      </bottom>
      <diagonal/>
    </border>
    <border>
      <left/>
      <right style="medium">
        <color rgb="FF0000FF"/>
      </right>
      <top/>
      <bottom style="medium">
        <color rgb="FF0000FF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auto="1"/>
      </left>
      <right style="thick">
        <color rgb="FF0000FF"/>
      </right>
      <top style="thin">
        <color indexed="64"/>
      </top>
      <bottom style="dashed">
        <color auto="1"/>
      </bottom>
      <diagonal/>
    </border>
    <border>
      <left style="thin">
        <color auto="1"/>
      </left>
      <right style="thick">
        <color rgb="FF0000FF"/>
      </right>
      <top style="dashed">
        <color auto="1"/>
      </top>
      <bottom style="dashed">
        <color auto="1"/>
      </bottom>
      <diagonal/>
    </border>
    <border>
      <left/>
      <right style="medium">
        <color rgb="FF0000FF"/>
      </right>
      <top style="dashed">
        <color auto="1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 style="medium">
        <color rgb="FF0000FF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0000FF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/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/>
      <diagonal/>
    </border>
    <border>
      <left style="thick">
        <color indexed="64"/>
      </left>
      <right style="hair">
        <color indexed="64"/>
      </right>
      <top/>
      <bottom style="hair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thick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</cellStyleXfs>
  <cellXfs count="455">
    <xf numFmtId="0" fontId="0" fillId="0" borderId="0" xfId="0"/>
    <xf numFmtId="0" fontId="4" fillId="2" borderId="0" xfId="0" applyFont="1" applyFill="1"/>
    <xf numFmtId="0" fontId="4" fillId="0" borderId="0" xfId="0" applyFont="1"/>
    <xf numFmtId="165" fontId="4" fillId="0" borderId="0" xfId="1" applyFont="1" applyBorder="1"/>
    <xf numFmtId="166" fontId="4" fillId="0" borderId="0" xfId="1" applyNumberFormat="1" applyFont="1" applyBorder="1"/>
    <xf numFmtId="165" fontId="4" fillId="0" borderId="0" xfId="0" applyNumberFormat="1" applyFont="1"/>
    <xf numFmtId="165" fontId="4" fillId="0" borderId="0" xfId="1" applyFont="1" applyBorder="1" applyAlignment="1">
      <alignment horizontal="center"/>
    </xf>
    <xf numFmtId="0" fontId="2" fillId="0" borderId="0" xfId="0" applyFont="1"/>
    <xf numFmtId="0" fontId="8" fillId="0" borderId="0" xfId="3"/>
    <xf numFmtId="0" fontId="4" fillId="0" borderId="0" xfId="0" quotePrefix="1" applyFont="1"/>
    <xf numFmtId="49" fontId="4" fillId="0" borderId="0" xfId="0" applyNumberFormat="1" applyFont="1"/>
    <xf numFmtId="49" fontId="8" fillId="0" borderId="0" xfId="0" applyNumberFormat="1" applyFont="1"/>
    <xf numFmtId="49" fontId="9" fillId="0" borderId="0" xfId="0" applyNumberFormat="1" applyFont="1"/>
    <xf numFmtId="0" fontId="4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6" fontId="2" fillId="0" borderId="0" xfId="1" applyNumberFormat="1" applyFont="1" applyBorder="1"/>
    <xf numFmtId="0" fontId="4" fillId="0" borderId="0" xfId="0" applyFont="1" applyAlignment="1">
      <alignment horizontal="right"/>
    </xf>
    <xf numFmtId="166" fontId="4" fillId="3" borderId="0" xfId="1" applyNumberFormat="1" applyFont="1" applyFill="1" applyBorder="1"/>
    <xf numFmtId="0" fontId="4" fillId="3" borderId="0" xfId="0" applyFont="1" applyFill="1" applyAlignment="1">
      <alignment horizontal="right"/>
    </xf>
    <xf numFmtId="165" fontId="4" fillId="3" borderId="0" xfId="1" applyFont="1" applyFill="1" applyBorder="1" applyAlignment="1">
      <alignment horizontal="center"/>
    </xf>
    <xf numFmtId="0" fontId="4" fillId="3" borderId="0" xfId="1" applyNumberFormat="1" applyFont="1" applyFill="1" applyBorder="1" applyAlignment="1">
      <alignment horizontal="right"/>
    </xf>
    <xf numFmtId="165" fontId="4" fillId="3" borderId="0" xfId="0" applyNumberFormat="1" applyFont="1" applyFill="1"/>
    <xf numFmtId="0" fontId="4" fillId="4" borderId="0" xfId="0" applyFont="1" applyFill="1"/>
    <xf numFmtId="0" fontId="4" fillId="0" borderId="0" xfId="1" applyNumberFormat="1" applyFont="1" applyBorder="1"/>
    <xf numFmtId="2" fontId="4" fillId="0" borderId="0" xfId="0" applyNumberFormat="1" applyFont="1" applyAlignment="1">
      <alignment horizontal="right"/>
    </xf>
    <xf numFmtId="164" fontId="4" fillId="0" borderId="0" xfId="0" applyNumberFormat="1" applyFont="1"/>
    <xf numFmtId="165" fontId="4" fillId="0" borderId="0" xfId="1" applyFont="1" applyFill="1" applyBorder="1" applyAlignment="1">
      <alignment horizontal="center"/>
    </xf>
    <xf numFmtId="0" fontId="6" fillId="0" borderId="0" xfId="0" applyFont="1" applyAlignment="1">
      <alignment vertical="center"/>
    </xf>
    <xf numFmtId="168" fontId="4" fillId="0" borderId="0" xfId="0" applyNumberFormat="1" applyFont="1"/>
    <xf numFmtId="0" fontId="2" fillId="5" borderId="6" xfId="0" applyFont="1" applyFill="1" applyBorder="1"/>
    <xf numFmtId="0" fontId="2" fillId="5" borderId="7" xfId="0" applyFont="1" applyFill="1" applyBorder="1"/>
    <xf numFmtId="0" fontId="3" fillId="5" borderId="7" xfId="0" applyFont="1" applyFill="1" applyBorder="1"/>
    <xf numFmtId="0" fontId="2" fillId="5" borderId="2" xfId="0" applyFont="1" applyFill="1" applyBorder="1"/>
    <xf numFmtId="0" fontId="2" fillId="5" borderId="0" xfId="0" applyFont="1" applyFill="1"/>
    <xf numFmtId="0" fontId="4" fillId="5" borderId="0" xfId="0" applyFont="1" applyFill="1"/>
    <xf numFmtId="0" fontId="10" fillId="5" borderId="0" xfId="0" applyFont="1" applyFill="1"/>
    <xf numFmtId="0" fontId="5" fillId="5" borderId="0" xfId="0" applyFont="1" applyFill="1"/>
    <xf numFmtId="0" fontId="4" fillId="5" borderId="0" xfId="0" applyFont="1" applyFill="1" applyAlignment="1">
      <alignment horizontal="center"/>
    </xf>
    <xf numFmtId="0" fontId="4" fillId="6" borderId="0" xfId="0" applyFont="1" applyFill="1" applyAlignment="1" applyProtection="1">
      <alignment horizontal="left"/>
      <protection locked="0"/>
    </xf>
    <xf numFmtId="0" fontId="4" fillId="5" borderId="0" xfId="0" applyFont="1" applyFill="1" applyAlignment="1">
      <alignment horizontal="left"/>
    </xf>
    <xf numFmtId="0" fontId="7" fillId="5" borderId="14" xfId="0" applyFont="1" applyFill="1" applyBorder="1" applyAlignment="1">
      <alignment horizontal="left"/>
    </xf>
    <xf numFmtId="0" fontId="4" fillId="5" borderId="2" xfId="0" applyFont="1" applyFill="1" applyBorder="1"/>
    <xf numFmtId="0" fontId="2" fillId="5" borderId="0" xfId="0" applyFont="1" applyFill="1" applyAlignment="1">
      <alignment horizontal="right"/>
    </xf>
    <xf numFmtId="0" fontId="4" fillId="5" borderId="0" xfId="0" applyFont="1" applyFill="1" applyAlignment="1">
      <alignment horizontal="right"/>
    </xf>
    <xf numFmtId="0" fontId="4" fillId="0" borderId="10" xfId="0" applyFont="1" applyBorder="1" applyProtection="1">
      <protection locked="0"/>
    </xf>
    <xf numFmtId="0" fontId="4" fillId="0" borderId="11" xfId="0" applyFont="1" applyBorder="1" applyProtection="1">
      <protection locked="0"/>
    </xf>
    <xf numFmtId="0" fontId="4" fillId="0" borderId="18" xfId="0" applyFont="1" applyBorder="1" applyProtection="1">
      <protection locked="0"/>
    </xf>
    <xf numFmtId="0" fontId="4" fillId="0" borderId="20" xfId="0" applyFont="1" applyBorder="1" applyProtection="1">
      <protection locked="0"/>
    </xf>
    <xf numFmtId="0" fontId="4" fillId="0" borderId="25" xfId="0" applyFont="1" applyBorder="1" applyProtection="1">
      <protection locked="0"/>
    </xf>
    <xf numFmtId="0" fontId="13" fillId="4" borderId="0" xfId="0" applyFont="1" applyFill="1"/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5" borderId="2" xfId="0" applyFont="1" applyFill="1" applyBorder="1" applyAlignment="1">
      <alignment horizontal="center" wrapText="1"/>
    </xf>
    <xf numFmtId="2" fontId="4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6" fontId="4" fillId="0" borderId="0" xfId="1" applyNumberFormat="1" applyFont="1" applyBorder="1" applyAlignment="1">
      <alignment horizontal="left" vertical="center"/>
    </xf>
    <xf numFmtId="166" fontId="16" fillId="0" borderId="0" xfId="1" applyNumberFormat="1" applyFont="1" applyFill="1" applyBorder="1"/>
    <xf numFmtId="0" fontId="16" fillId="0" borderId="0" xfId="1" applyNumberFormat="1" applyFont="1" applyFill="1" applyBorder="1" applyAlignment="1">
      <alignment horizontal="right"/>
    </xf>
    <xf numFmtId="165" fontId="16" fillId="0" borderId="0" xfId="0" applyNumberFormat="1" applyFont="1"/>
    <xf numFmtId="0" fontId="17" fillId="0" borderId="0" xfId="0" applyFont="1"/>
    <xf numFmtId="0" fontId="5" fillId="0" borderId="0" xfId="0" applyFont="1"/>
    <xf numFmtId="0" fontId="14" fillId="6" borderId="0" xfId="0" applyFont="1" applyFill="1" applyProtection="1">
      <protection locked="0"/>
    </xf>
    <xf numFmtId="0" fontId="16" fillId="4" borderId="0" xfId="0" applyFont="1" applyFill="1"/>
    <xf numFmtId="0" fontId="18" fillId="5" borderId="0" xfId="0" applyFont="1" applyFill="1"/>
    <xf numFmtId="0" fontId="19" fillId="5" borderId="0" xfId="0" applyFont="1" applyFill="1" applyAlignment="1">
      <alignment horizontal="right"/>
    </xf>
    <xf numFmtId="0" fontId="19" fillId="5" borderId="0" xfId="0" applyFont="1" applyFill="1"/>
    <xf numFmtId="0" fontId="19" fillId="5" borderId="36" xfId="0" applyFont="1" applyFill="1" applyBorder="1" applyAlignment="1">
      <alignment horizontal="right"/>
    </xf>
    <xf numFmtId="0" fontId="2" fillId="0" borderId="10" xfId="0" applyFont="1" applyBorder="1" applyAlignment="1" applyProtection="1">
      <alignment horizontal="center"/>
      <protection locked="0"/>
    </xf>
    <xf numFmtId="165" fontId="2" fillId="0" borderId="19" xfId="1" applyFont="1" applyFill="1" applyBorder="1" applyProtection="1">
      <protection locked="0"/>
    </xf>
    <xf numFmtId="0" fontId="4" fillId="0" borderId="18" xfId="0" applyFont="1" applyBorder="1" applyAlignment="1" applyProtection="1">
      <alignment horizontal="center"/>
      <protection locked="0"/>
    </xf>
    <xf numFmtId="165" fontId="2" fillId="0" borderId="28" xfId="1" applyFont="1" applyFill="1" applyBorder="1"/>
    <xf numFmtId="0" fontId="2" fillId="0" borderId="11" xfId="0" applyFont="1" applyBorder="1" applyAlignment="1" applyProtection="1">
      <alignment horizontal="center"/>
      <protection locked="0"/>
    </xf>
    <xf numFmtId="165" fontId="2" fillId="0" borderId="21" xfId="1" applyFont="1" applyFill="1" applyBorder="1" applyProtection="1"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0" fontId="2" fillId="0" borderId="25" xfId="0" applyFont="1" applyBorder="1" applyAlignment="1" applyProtection="1">
      <alignment horizontal="center"/>
      <protection locked="0"/>
    </xf>
    <xf numFmtId="165" fontId="2" fillId="0" borderId="23" xfId="1" applyFont="1" applyFill="1" applyBorder="1" applyProtection="1">
      <protection locked="0"/>
    </xf>
    <xf numFmtId="2" fontId="4" fillId="0" borderId="22" xfId="0" applyNumberFormat="1" applyFont="1" applyBorder="1" applyAlignment="1" applyProtection="1">
      <alignment horizontal="center"/>
      <protection locked="0"/>
    </xf>
    <xf numFmtId="0" fontId="4" fillId="7" borderId="0" xfId="0" applyFont="1" applyFill="1"/>
    <xf numFmtId="0" fontId="2" fillId="7" borderId="0" xfId="0" applyFont="1" applyFill="1" applyAlignment="1">
      <alignment horizontal="right"/>
    </xf>
    <xf numFmtId="0" fontId="4" fillId="6" borderId="0" xfId="0" applyFont="1" applyFill="1"/>
    <xf numFmtId="167" fontId="11" fillId="5" borderId="0" xfId="0" applyNumberFormat="1" applyFont="1" applyFill="1"/>
    <xf numFmtId="167" fontId="20" fillId="5" borderId="0" xfId="0" applyNumberFormat="1" applyFont="1" applyFill="1"/>
    <xf numFmtId="0" fontId="15" fillId="7" borderId="0" xfId="0" applyFont="1" applyFill="1" applyAlignment="1">
      <alignment horizontal="right"/>
    </xf>
    <xf numFmtId="0" fontId="4" fillId="5" borderId="38" xfId="0" applyFont="1" applyFill="1" applyBorder="1"/>
    <xf numFmtId="0" fontId="4" fillId="5" borderId="40" xfId="0" applyFont="1" applyFill="1" applyBorder="1"/>
    <xf numFmtId="0" fontId="4" fillId="5" borderId="41" xfId="0" applyFont="1" applyFill="1" applyBorder="1"/>
    <xf numFmtId="165" fontId="2" fillId="0" borderId="43" xfId="1" applyFont="1" applyFill="1" applyBorder="1"/>
    <xf numFmtId="0" fontId="12" fillId="8" borderId="26" xfId="0" applyFont="1" applyFill="1" applyBorder="1" applyAlignment="1">
      <alignment horizontal="center" wrapText="1"/>
    </xf>
    <xf numFmtId="0" fontId="12" fillId="8" borderId="16" xfId="0" applyFont="1" applyFill="1" applyBorder="1" applyAlignment="1">
      <alignment horizontal="center" vertical="center" wrapText="1"/>
    </xf>
    <xf numFmtId="0" fontId="12" fillId="8" borderId="29" xfId="0" applyFont="1" applyFill="1" applyBorder="1" applyAlignment="1">
      <alignment horizontal="center" wrapText="1"/>
    </xf>
    <xf numFmtId="0" fontId="12" fillId="8" borderId="17" xfId="0" applyFont="1" applyFill="1" applyBorder="1" applyAlignment="1">
      <alignment horizontal="center" wrapText="1"/>
    </xf>
    <xf numFmtId="0" fontId="12" fillId="8" borderId="24" xfId="0" applyFont="1" applyFill="1" applyBorder="1" applyAlignment="1">
      <alignment horizontal="center" wrapText="1"/>
    </xf>
    <xf numFmtId="0" fontId="12" fillId="8" borderId="17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wrapText="1"/>
    </xf>
    <xf numFmtId="0" fontId="12" fillId="8" borderId="1" xfId="0" applyFont="1" applyFill="1" applyBorder="1" applyAlignment="1">
      <alignment horizontal="center" vertical="center" wrapText="1"/>
    </xf>
    <xf numFmtId="0" fontId="4" fillId="0" borderId="31" xfId="0" applyFont="1" applyBorder="1" applyAlignment="1" applyProtection="1">
      <alignment wrapText="1"/>
      <protection locked="0"/>
    </xf>
    <xf numFmtId="0" fontId="4" fillId="0" borderId="44" xfId="0" applyFont="1" applyBorder="1" applyAlignment="1" applyProtection="1">
      <alignment wrapText="1"/>
      <protection locked="0"/>
    </xf>
    <xf numFmtId="0" fontId="21" fillId="8" borderId="45" xfId="0" applyFont="1" applyFill="1" applyBorder="1" applyAlignment="1">
      <alignment horizontal="center" wrapText="1"/>
    </xf>
    <xf numFmtId="0" fontId="4" fillId="0" borderId="46" xfId="0" applyFont="1" applyBorder="1"/>
    <xf numFmtId="0" fontId="4" fillId="0" borderId="0" xfId="0" applyFont="1" applyProtection="1">
      <protection locked="0"/>
    </xf>
    <xf numFmtId="0" fontId="4" fillId="5" borderId="34" xfId="0" applyFont="1" applyFill="1" applyBorder="1"/>
    <xf numFmtId="44" fontId="4" fillId="7" borderId="47" xfId="2" applyFont="1" applyFill="1" applyBorder="1" applyProtection="1"/>
    <xf numFmtId="0" fontId="4" fillId="7" borderId="39" xfId="0" applyFont="1" applyFill="1" applyBorder="1" applyProtection="1">
      <protection locked="0"/>
    </xf>
    <xf numFmtId="0" fontId="4" fillId="7" borderId="39" xfId="0" applyFont="1" applyFill="1" applyBorder="1" applyAlignment="1">
      <alignment horizontal="center"/>
    </xf>
    <xf numFmtId="0" fontId="4" fillId="7" borderId="39" xfId="0" applyFont="1" applyFill="1" applyBorder="1"/>
    <xf numFmtId="0" fontId="4" fillId="7" borderId="42" xfId="0" applyFont="1" applyFill="1" applyBorder="1"/>
    <xf numFmtId="0" fontId="4" fillId="9" borderId="0" xfId="0" applyFont="1" applyFill="1"/>
    <xf numFmtId="0" fontId="4" fillId="10" borderId="0" xfId="0" applyFont="1" applyFill="1"/>
    <xf numFmtId="0" fontId="2" fillId="5" borderId="13" xfId="0" applyFont="1" applyFill="1" applyBorder="1"/>
    <xf numFmtId="0" fontId="2" fillId="7" borderId="8" xfId="0" applyFont="1" applyFill="1" applyBorder="1"/>
    <xf numFmtId="0" fontId="4" fillId="7" borderId="9" xfId="0" applyFont="1" applyFill="1" applyBorder="1"/>
    <xf numFmtId="0" fontId="2" fillId="7" borderId="9" xfId="0" applyFont="1" applyFill="1" applyBorder="1"/>
    <xf numFmtId="0" fontId="2" fillId="7" borderId="33" xfId="0" applyFont="1" applyFill="1" applyBorder="1"/>
    <xf numFmtId="0" fontId="22" fillId="10" borderId="0" xfId="0" applyFont="1" applyFill="1"/>
    <xf numFmtId="0" fontId="12" fillId="8" borderId="5" xfId="0" applyFont="1" applyFill="1" applyBorder="1" applyAlignment="1">
      <alignment horizontal="center" wrapText="1"/>
    </xf>
    <xf numFmtId="0" fontId="2" fillId="10" borderId="0" xfId="0" applyFont="1" applyFill="1"/>
    <xf numFmtId="0" fontId="5" fillId="10" borderId="0" xfId="0" applyFont="1" applyFill="1"/>
    <xf numFmtId="0" fontId="12" fillId="10" borderId="0" xfId="0" applyFont="1" applyFill="1" applyAlignment="1">
      <alignment horizontal="center" wrapText="1"/>
    </xf>
    <xf numFmtId="0" fontId="4" fillId="10" borderId="0" xfId="0" applyFont="1" applyFill="1" applyProtection="1">
      <protection locked="0"/>
    </xf>
    <xf numFmtId="0" fontId="4" fillId="10" borderId="0" xfId="0" applyFont="1" applyFill="1" applyAlignment="1">
      <alignment horizontal="center"/>
    </xf>
    <xf numFmtId="0" fontId="21" fillId="5" borderId="2" xfId="0" applyFont="1" applyFill="1" applyBorder="1"/>
    <xf numFmtId="0" fontId="4" fillId="6" borderId="32" xfId="0" applyFont="1" applyFill="1" applyBorder="1" applyProtection="1">
      <protection locked="0"/>
    </xf>
    <xf numFmtId="0" fontId="4" fillId="6" borderId="0" xfId="0" applyFont="1" applyFill="1" applyProtection="1">
      <protection locked="0"/>
    </xf>
    <xf numFmtId="0" fontId="13" fillId="0" borderId="0" xfId="0" applyFont="1" applyAlignment="1">
      <alignment horizontal="left" wrapText="1"/>
    </xf>
    <xf numFmtId="14" fontId="19" fillId="0" borderId="15" xfId="0" applyNumberFormat="1" applyFont="1" applyBorder="1" applyAlignment="1" applyProtection="1">
      <alignment horizontal="center"/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14" fontId="19" fillId="0" borderId="12" xfId="0" applyNumberFormat="1" applyFont="1" applyBorder="1" applyAlignment="1" applyProtection="1">
      <alignment horizontal="center"/>
      <protection locked="0"/>
    </xf>
    <xf numFmtId="0" fontId="19" fillId="0" borderId="19" xfId="0" applyFont="1" applyBorder="1" applyAlignment="1" applyProtection="1">
      <alignment horizontal="center"/>
      <protection locked="0"/>
    </xf>
    <xf numFmtId="0" fontId="19" fillId="0" borderId="21" xfId="0" applyFont="1" applyBorder="1" applyAlignment="1" applyProtection="1">
      <alignment horizontal="center"/>
      <protection locked="0"/>
    </xf>
    <xf numFmtId="0" fontId="19" fillId="0" borderId="27" xfId="0" applyFont="1" applyBorder="1" applyAlignment="1" applyProtection="1">
      <alignment horizontal="center"/>
      <protection locked="0"/>
    </xf>
    <xf numFmtId="0" fontId="10" fillId="5" borderId="0" xfId="0" applyFont="1" applyFill="1" applyAlignment="1">
      <alignment horizontal="left"/>
    </xf>
    <xf numFmtId="0" fontId="10" fillId="7" borderId="0" xfId="0" applyFont="1" applyFill="1"/>
    <xf numFmtId="0" fontId="5" fillId="7" borderId="0" xfId="0" applyFont="1" applyFill="1"/>
    <xf numFmtId="0" fontId="4" fillId="5" borderId="54" xfId="0" applyFont="1" applyFill="1" applyBorder="1" applyAlignment="1">
      <alignment horizontal="center"/>
    </xf>
    <xf numFmtId="20" fontId="2" fillId="0" borderId="4" xfId="0" applyNumberFormat="1" applyFont="1" applyBorder="1" applyAlignment="1">
      <alignment horizontal="center" vertical="center"/>
    </xf>
    <xf numFmtId="20" fontId="2" fillId="7" borderId="4" xfId="0" applyNumberFormat="1" applyFont="1" applyFill="1" applyBorder="1" applyAlignment="1">
      <alignment horizontal="center" vertical="center"/>
    </xf>
    <xf numFmtId="0" fontId="4" fillId="0" borderId="50" xfId="0" applyFont="1" applyBorder="1"/>
    <xf numFmtId="0" fontId="23" fillId="5" borderId="0" xfId="0" applyFont="1" applyFill="1" applyAlignment="1">
      <alignment horizontal="center"/>
    </xf>
    <xf numFmtId="0" fontId="4" fillId="11" borderId="35" xfId="0" applyFont="1" applyFill="1" applyBorder="1"/>
    <xf numFmtId="0" fontId="4" fillId="11" borderId="34" xfId="0" applyFont="1" applyFill="1" applyBorder="1"/>
    <xf numFmtId="0" fontId="4" fillId="11" borderId="34" xfId="0" applyFont="1" applyFill="1" applyBorder="1" applyAlignment="1">
      <alignment horizontal="center"/>
    </xf>
    <xf numFmtId="0" fontId="4" fillId="11" borderId="53" xfId="0" applyFont="1" applyFill="1" applyBorder="1" applyAlignment="1">
      <alignment horizontal="center"/>
    </xf>
    <xf numFmtId="0" fontId="4" fillId="11" borderId="32" xfId="0" applyFont="1" applyFill="1" applyBorder="1" applyAlignment="1">
      <alignment horizontal="left"/>
    </xf>
    <xf numFmtId="0" fontId="4" fillId="11" borderId="13" xfId="0" applyFont="1" applyFill="1" applyBorder="1" applyAlignment="1">
      <alignment horizontal="center"/>
    </xf>
    <xf numFmtId="0" fontId="4" fillId="11" borderId="50" xfId="0" applyFont="1" applyFill="1" applyBorder="1" applyAlignment="1">
      <alignment horizontal="center"/>
    </xf>
    <xf numFmtId="0" fontId="4" fillId="11" borderId="32" xfId="0" applyFont="1" applyFill="1" applyBorder="1"/>
    <xf numFmtId="167" fontId="4" fillId="11" borderId="50" xfId="0" applyNumberFormat="1" applyFont="1" applyFill="1" applyBorder="1" applyAlignment="1">
      <alignment horizontal="left"/>
    </xf>
    <xf numFmtId="0" fontId="4" fillId="11" borderId="13" xfId="0" applyFont="1" applyFill="1" applyBorder="1"/>
    <xf numFmtId="0" fontId="4" fillId="11" borderId="50" xfId="0" applyFont="1" applyFill="1" applyBorder="1"/>
    <xf numFmtId="0" fontId="4" fillId="11" borderId="0" xfId="0" applyFont="1" applyFill="1"/>
    <xf numFmtId="0" fontId="4" fillId="11" borderId="51" xfId="0" applyFont="1" applyFill="1" applyBorder="1" applyAlignment="1">
      <alignment horizontal="left"/>
    </xf>
    <xf numFmtId="0" fontId="4" fillId="11" borderId="52" xfId="0" applyFont="1" applyFill="1" applyBorder="1"/>
    <xf numFmtId="165" fontId="2" fillId="0" borderId="21" xfId="0" applyNumberFormat="1" applyFont="1" applyBorder="1"/>
    <xf numFmtId="165" fontId="2" fillId="0" borderId="19" xfId="0" applyNumberFormat="1" applyFont="1" applyBorder="1"/>
    <xf numFmtId="165" fontId="2" fillId="0" borderId="27" xfId="0" applyNumberFormat="1" applyFont="1" applyBorder="1"/>
    <xf numFmtId="165" fontId="2" fillId="0" borderId="19" xfId="0" applyNumberFormat="1" applyFont="1" applyBorder="1" applyAlignment="1">
      <alignment horizontal="center"/>
    </xf>
    <xf numFmtId="165" fontId="2" fillId="0" borderId="21" xfId="0" applyNumberFormat="1" applyFont="1" applyBorder="1" applyAlignment="1">
      <alignment horizontal="center"/>
    </xf>
    <xf numFmtId="165" fontId="2" fillId="0" borderId="27" xfId="0" applyNumberFormat="1" applyFont="1" applyBorder="1" applyAlignment="1">
      <alignment horizontal="center"/>
    </xf>
    <xf numFmtId="165" fontId="4" fillId="0" borderId="30" xfId="0" applyNumberFormat="1" applyFont="1" applyBorder="1" applyAlignment="1" applyProtection="1">
      <alignment wrapText="1"/>
      <protection locked="0"/>
    </xf>
    <xf numFmtId="0" fontId="4" fillId="0" borderId="55" xfId="0" applyFont="1" applyBorder="1" applyProtection="1">
      <protection locked="0"/>
    </xf>
    <xf numFmtId="0" fontId="4" fillId="0" borderId="12" xfId="0" applyFont="1" applyBorder="1" applyProtection="1">
      <protection locked="0"/>
    </xf>
    <xf numFmtId="165" fontId="2" fillId="0" borderId="56" xfId="0" applyNumberFormat="1" applyFont="1" applyBorder="1"/>
    <xf numFmtId="165" fontId="2" fillId="0" borderId="57" xfId="0" applyNumberFormat="1" applyFont="1" applyBorder="1"/>
    <xf numFmtId="165" fontId="2" fillId="0" borderId="58" xfId="0" applyNumberFormat="1" applyFont="1" applyBorder="1"/>
    <xf numFmtId="169" fontId="2" fillId="0" borderId="19" xfId="0" applyNumberFormat="1" applyFont="1" applyBorder="1" applyAlignment="1">
      <alignment horizontal="center"/>
    </xf>
    <xf numFmtId="169" fontId="2" fillId="0" borderId="21" xfId="0" applyNumberFormat="1" applyFont="1" applyBorder="1" applyAlignment="1">
      <alignment horizontal="center"/>
    </xf>
    <xf numFmtId="169" fontId="2" fillId="0" borderId="23" xfId="0" applyNumberFormat="1" applyFont="1" applyBorder="1" applyAlignment="1">
      <alignment horizontal="center"/>
    </xf>
    <xf numFmtId="0" fontId="4" fillId="29" borderId="0" xfId="0" applyFont="1" applyFill="1"/>
    <xf numFmtId="0" fontId="0" fillId="29" borderId="0" xfId="0" applyFill="1"/>
    <xf numFmtId="0" fontId="31" fillId="29" borderId="0" xfId="0" applyFont="1" applyFill="1"/>
    <xf numFmtId="0" fontId="2" fillId="29" borderId="0" xfId="0" applyFont="1" applyFill="1"/>
    <xf numFmtId="0" fontId="30" fillId="29" borderId="0" xfId="1" applyNumberFormat="1" applyFont="1" applyFill="1" applyBorder="1" applyProtection="1"/>
    <xf numFmtId="0" fontId="30" fillId="29" borderId="0" xfId="0" applyFont="1" applyFill="1"/>
    <xf numFmtId="0" fontId="8" fillId="29" borderId="0" xfId="3" applyFill="1"/>
    <xf numFmtId="0" fontId="26" fillId="0" borderId="83" xfId="0" applyFont="1" applyBorder="1" applyAlignment="1" applyProtection="1">
      <alignment horizontal="center"/>
      <protection locked="0"/>
    </xf>
    <xf numFmtId="165" fontId="25" fillId="0" borderId="84" xfId="1" applyFont="1" applyFill="1" applyBorder="1" applyAlignment="1" applyProtection="1">
      <alignment horizontal="center" vertical="center"/>
    </xf>
    <xf numFmtId="165" fontId="25" fillId="0" borderId="81" xfId="1" applyFont="1" applyFill="1" applyBorder="1" applyAlignment="1" applyProtection="1">
      <alignment horizontal="center" vertical="center"/>
    </xf>
    <xf numFmtId="165" fontId="25" fillId="0" borderId="85" xfId="1" applyFont="1" applyFill="1" applyBorder="1" applyAlignment="1" applyProtection="1">
      <alignment horizontal="center" vertical="center"/>
    </xf>
    <xf numFmtId="165" fontId="2" fillId="0" borderId="82" xfId="1" applyFont="1" applyFill="1" applyBorder="1" applyProtection="1">
      <protection locked="0"/>
    </xf>
    <xf numFmtId="165" fontId="2" fillId="0" borderId="71" xfId="1" applyFont="1" applyFill="1" applyBorder="1" applyProtection="1">
      <protection locked="0"/>
    </xf>
    <xf numFmtId="165" fontId="2" fillId="0" borderId="83" xfId="1" applyFont="1" applyFill="1" applyBorder="1" applyProtection="1">
      <protection locked="0"/>
    </xf>
    <xf numFmtId="165" fontId="2" fillId="0" borderId="86" xfId="1" applyFont="1" applyFill="1" applyBorder="1" applyProtection="1">
      <protection locked="0"/>
    </xf>
    <xf numFmtId="165" fontId="25" fillId="0" borderId="86" xfId="1" applyFont="1" applyFill="1" applyBorder="1" applyAlignment="1" applyProtection="1">
      <alignment horizontal="center" vertical="center"/>
    </xf>
    <xf numFmtId="165" fontId="25" fillId="0" borderId="82" xfId="1" applyFont="1" applyFill="1" applyBorder="1" applyAlignment="1" applyProtection="1">
      <alignment horizontal="center" vertical="center"/>
    </xf>
    <xf numFmtId="1" fontId="43" fillId="12" borderId="102" xfId="0" applyNumberFormat="1" applyFont="1" applyFill="1" applyBorder="1" applyAlignment="1" applyProtection="1">
      <alignment horizontal="center" vertical="center"/>
      <protection locked="0"/>
    </xf>
    <xf numFmtId="0" fontId="38" fillId="8" borderId="122" xfId="0" applyFont="1" applyFill="1" applyBorder="1" applyAlignment="1" applyProtection="1">
      <alignment horizontal="center" vertical="center" shrinkToFit="1"/>
      <protection locked="0"/>
    </xf>
    <xf numFmtId="0" fontId="28" fillId="0" borderId="86" xfId="0" applyFont="1" applyBorder="1" applyAlignment="1" applyProtection="1">
      <alignment wrapText="1"/>
      <protection locked="0"/>
    </xf>
    <xf numFmtId="0" fontId="28" fillId="0" borderId="82" xfId="0" applyFont="1" applyBorder="1" applyAlignment="1" applyProtection="1">
      <alignment wrapText="1"/>
      <protection locked="0"/>
    </xf>
    <xf numFmtId="0" fontId="28" fillId="0" borderId="71" xfId="0" applyFont="1" applyBorder="1" applyAlignment="1" applyProtection="1">
      <alignment wrapText="1"/>
      <protection locked="0"/>
    </xf>
    <xf numFmtId="0" fontId="28" fillId="0" borderId="83" xfId="0" applyFont="1" applyBorder="1" applyAlignment="1" applyProtection="1">
      <alignment wrapText="1"/>
      <protection locked="0"/>
    </xf>
    <xf numFmtId="170" fontId="51" fillId="8" borderId="111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88" xfId="0" applyFont="1" applyBorder="1" applyAlignment="1" applyProtection="1">
      <alignment horizontal="center"/>
      <protection locked="0"/>
    </xf>
    <xf numFmtId="165" fontId="25" fillId="0" borderId="137" xfId="1" applyFont="1" applyFill="1" applyBorder="1" applyAlignment="1" applyProtection="1">
      <alignment horizontal="center" vertical="center"/>
    </xf>
    <xf numFmtId="165" fontId="25" fillId="0" borderId="137" xfId="1" applyFont="1" applyFill="1" applyBorder="1" applyAlignment="1" applyProtection="1">
      <alignment horizontal="center" vertical="center" wrapText="1"/>
    </xf>
    <xf numFmtId="0" fontId="52" fillId="0" borderId="105" xfId="0" applyFont="1" applyBorder="1" applyAlignment="1" applyProtection="1">
      <alignment horizontal="center" vertical="center"/>
      <protection locked="0"/>
    </xf>
    <xf numFmtId="1" fontId="28" fillId="0" borderId="83" xfId="0" applyNumberFormat="1" applyFont="1" applyBorder="1" applyAlignment="1" applyProtection="1">
      <alignment horizontal="center" wrapText="1"/>
      <protection locked="0"/>
    </xf>
    <xf numFmtId="0" fontId="4" fillId="5" borderId="104" xfId="0" applyFont="1" applyFill="1" applyBorder="1"/>
    <xf numFmtId="0" fontId="31" fillId="7" borderId="101" xfId="0" applyFont="1" applyFill="1" applyBorder="1" applyAlignment="1">
      <alignment horizontal="right"/>
    </xf>
    <xf numFmtId="0" fontId="31" fillId="7" borderId="103" xfId="0" applyFont="1" applyFill="1" applyBorder="1" applyAlignment="1">
      <alignment horizontal="right"/>
    </xf>
    <xf numFmtId="0" fontId="4" fillId="7" borderId="106" xfId="0" applyFont="1" applyFill="1" applyBorder="1"/>
    <xf numFmtId="0" fontId="4" fillId="14" borderId="65" xfId="0" applyFont="1" applyFill="1" applyBorder="1"/>
    <xf numFmtId="0" fontId="2" fillId="14" borderId="65" xfId="0" applyFont="1" applyFill="1" applyBorder="1"/>
    <xf numFmtId="0" fontId="10" fillId="14" borderId="65" xfId="0" applyFont="1" applyFill="1" applyBorder="1"/>
    <xf numFmtId="1" fontId="2" fillId="14" borderId="65" xfId="0" applyNumberFormat="1" applyFont="1" applyFill="1" applyBorder="1"/>
    <xf numFmtId="0" fontId="2" fillId="18" borderId="65" xfId="0" applyFont="1" applyFill="1" applyBorder="1"/>
    <xf numFmtId="0" fontId="4" fillId="18" borderId="65" xfId="0" applyFont="1" applyFill="1" applyBorder="1"/>
    <xf numFmtId="0" fontId="4" fillId="0" borderId="65" xfId="0" applyFont="1" applyBorder="1"/>
    <xf numFmtId="1" fontId="42" fillId="7" borderId="121" xfId="0" applyNumberFormat="1" applyFont="1" applyFill="1" applyBorder="1" applyAlignment="1">
      <alignment horizontal="center"/>
    </xf>
    <xf numFmtId="1" fontId="42" fillId="7" borderId="122" xfId="0" applyNumberFormat="1" applyFont="1" applyFill="1" applyBorder="1" applyAlignment="1">
      <alignment horizontal="center"/>
    </xf>
    <xf numFmtId="0" fontId="32" fillId="7" borderId="0" xfId="0" applyFont="1" applyFill="1" applyAlignment="1">
      <alignment horizontal="right"/>
    </xf>
    <xf numFmtId="0" fontId="4" fillId="7" borderId="92" xfId="0" applyFont="1" applyFill="1" applyBorder="1"/>
    <xf numFmtId="0" fontId="4" fillId="14" borderId="0" xfId="0" applyFont="1" applyFill="1"/>
    <xf numFmtId="0" fontId="5" fillId="14" borderId="0" xfId="0" applyFont="1" applyFill="1"/>
    <xf numFmtId="0" fontId="10" fillId="14" borderId="0" xfId="0" applyFont="1" applyFill="1"/>
    <xf numFmtId="0" fontId="4" fillId="18" borderId="0" xfId="0" applyFont="1" applyFill="1"/>
    <xf numFmtId="0" fontId="30" fillId="7" borderId="0" xfId="0" applyFont="1" applyFill="1"/>
    <xf numFmtId="0" fontId="2" fillId="14" borderId="0" xfId="0" applyFont="1" applyFill="1"/>
    <xf numFmtId="1" fontId="42" fillId="7" borderId="112" xfId="0" applyNumberFormat="1" applyFont="1" applyFill="1" applyBorder="1" applyAlignment="1">
      <alignment vertical="center"/>
    </xf>
    <xf numFmtId="0" fontId="35" fillId="15" borderId="0" xfId="0" applyFont="1" applyFill="1" applyAlignment="1">
      <alignment horizontal="right"/>
    </xf>
    <xf numFmtId="0" fontId="42" fillId="7" borderId="113" xfId="0" applyFont="1" applyFill="1" applyBorder="1" applyAlignment="1">
      <alignment horizontal="left"/>
    </xf>
    <xf numFmtId="0" fontId="21" fillId="5" borderId="0" xfId="0" applyFont="1" applyFill="1"/>
    <xf numFmtId="0" fontId="34" fillId="5" borderId="0" xfId="0" applyFont="1" applyFill="1" applyAlignment="1">
      <alignment horizontal="center"/>
    </xf>
    <xf numFmtId="0" fontId="35" fillId="15" borderId="0" xfId="0" applyFont="1" applyFill="1"/>
    <xf numFmtId="0" fontId="42" fillId="7" borderId="114" xfId="0" applyFont="1" applyFill="1" applyBorder="1" applyAlignment="1">
      <alignment horizontal="left"/>
    </xf>
    <xf numFmtId="0" fontId="34" fillId="7" borderId="0" xfId="0" applyFont="1" applyFill="1" applyAlignment="1">
      <alignment horizontal="center"/>
    </xf>
    <xf numFmtId="0" fontId="35" fillId="7" borderId="0" xfId="0" applyFont="1" applyFill="1" applyAlignment="1">
      <alignment horizontal="center"/>
    </xf>
    <xf numFmtId="0" fontId="19" fillId="5" borderId="34" xfId="0" applyFont="1" applyFill="1" applyBorder="1"/>
    <xf numFmtId="171" fontId="5" fillId="14" borderId="0" xfId="0" applyNumberFormat="1" applyFont="1" applyFill="1"/>
    <xf numFmtId="0" fontId="17" fillId="14" borderId="0" xfId="0" applyFont="1" applyFill="1"/>
    <xf numFmtId="0" fontId="19" fillId="15" borderId="32" xfId="0" applyFont="1" applyFill="1" applyBorder="1"/>
    <xf numFmtId="0" fontId="4" fillId="23" borderId="0" xfId="0" applyFont="1" applyFill="1"/>
    <xf numFmtId="0" fontId="32" fillId="15" borderId="92" xfId="0" applyFont="1" applyFill="1" applyBorder="1" applyAlignment="1">
      <alignment horizontal="right" vertical="top"/>
    </xf>
    <xf numFmtId="0" fontId="4" fillId="16" borderId="0" xfId="0" applyFont="1" applyFill="1"/>
    <xf numFmtId="0" fontId="4" fillId="20" borderId="0" xfId="0" applyFont="1" applyFill="1"/>
    <xf numFmtId="165" fontId="4" fillId="20" borderId="0" xfId="0" applyNumberFormat="1" applyFont="1" applyFill="1"/>
    <xf numFmtId="0" fontId="4" fillId="21" borderId="0" xfId="0" applyFont="1" applyFill="1"/>
    <xf numFmtId="0" fontId="15" fillId="14" borderId="0" xfId="0" applyFont="1" applyFill="1" applyAlignment="1">
      <alignment horizontal="center" wrapText="1"/>
    </xf>
    <xf numFmtId="0" fontId="15" fillId="16" borderId="0" xfId="0" applyFont="1" applyFill="1" applyAlignment="1">
      <alignment horizontal="center" wrapText="1"/>
    </xf>
    <xf numFmtId="166" fontId="2" fillId="20" borderId="0" xfId="1" applyNumberFormat="1" applyFont="1" applyFill="1" applyBorder="1" applyProtection="1"/>
    <xf numFmtId="165" fontId="4" fillId="20" borderId="0" xfId="0" applyNumberFormat="1" applyFont="1" applyFill="1" applyAlignment="1">
      <alignment horizontal="center" vertical="center"/>
    </xf>
    <xf numFmtId="165" fontId="4" fillId="20" borderId="0" xfId="1" applyFont="1" applyFill="1" applyBorder="1" applyAlignment="1" applyProtection="1">
      <alignment horizontal="right" vertical="center"/>
    </xf>
    <xf numFmtId="0" fontId="15" fillId="21" borderId="0" xfId="0" applyFont="1" applyFill="1" applyAlignment="1">
      <alignment horizontal="left"/>
    </xf>
    <xf numFmtId="0" fontId="15" fillId="21" borderId="0" xfId="0" applyFont="1" applyFill="1" applyAlignment="1">
      <alignment horizontal="center" wrapText="1"/>
    </xf>
    <xf numFmtId="0" fontId="15" fillId="23" borderId="0" xfId="0" applyFont="1" applyFill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24" borderId="0" xfId="0" applyFont="1" applyFill="1"/>
    <xf numFmtId="0" fontId="4" fillId="20" borderId="0" xfId="1" applyNumberFormat="1" applyFont="1" applyFill="1" applyBorder="1" applyProtection="1"/>
    <xf numFmtId="0" fontId="4" fillId="20" borderId="0" xfId="1" applyNumberFormat="1" applyFont="1" applyFill="1" applyBorder="1" applyAlignment="1" applyProtection="1">
      <alignment horizontal="right"/>
    </xf>
    <xf numFmtId="0" fontId="2" fillId="8" borderId="116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7" fillId="8" borderId="90" xfId="0" applyFont="1" applyFill="1" applyBorder="1" applyAlignment="1">
      <alignment horizontal="center" vertical="center" wrapText="1"/>
    </xf>
    <xf numFmtId="0" fontId="41" fillId="8" borderId="5" xfId="0" applyFont="1" applyFill="1" applyBorder="1" applyAlignment="1">
      <alignment horizontal="center" vertical="center" wrapText="1"/>
    </xf>
    <xf numFmtId="0" fontId="15" fillId="24" borderId="0" xfId="0" applyFont="1" applyFill="1" applyAlignment="1">
      <alignment horizontal="center" wrapText="1"/>
    </xf>
    <xf numFmtId="165" fontId="4" fillId="14" borderId="0" xfId="1" applyFont="1" applyFill="1" applyBorder="1" applyProtection="1"/>
    <xf numFmtId="0" fontId="4" fillId="20" borderId="0" xfId="0" applyFont="1" applyFill="1" applyAlignment="1">
      <alignment horizontal="right"/>
    </xf>
    <xf numFmtId="165" fontId="4" fillId="20" borderId="0" xfId="1" applyFont="1" applyFill="1" applyBorder="1" applyAlignment="1" applyProtection="1">
      <alignment horizontal="center"/>
    </xf>
    <xf numFmtId="165" fontId="2" fillId="0" borderId="86" xfId="0" applyNumberFormat="1" applyFont="1" applyBorder="1" applyAlignment="1">
      <alignment horizontal="center"/>
    </xf>
    <xf numFmtId="165" fontId="4" fillId="14" borderId="0" xfId="0" applyNumberFormat="1" applyFont="1" applyFill="1"/>
    <xf numFmtId="165" fontId="4" fillId="24" borderId="0" xfId="0" applyNumberFormat="1" applyFont="1" applyFill="1"/>
    <xf numFmtId="0" fontId="4" fillId="24" borderId="0" xfId="1" applyNumberFormat="1" applyFont="1" applyFill="1" applyBorder="1" applyProtection="1"/>
    <xf numFmtId="165" fontId="2" fillId="0" borderId="82" xfId="0" applyNumberFormat="1" applyFont="1" applyBorder="1" applyAlignment="1">
      <alignment horizontal="center"/>
    </xf>
    <xf numFmtId="165" fontId="4" fillId="20" borderId="0" xfId="0" applyNumberFormat="1" applyFont="1" applyFill="1" applyAlignment="1">
      <alignment horizontal="center"/>
    </xf>
    <xf numFmtId="165" fontId="2" fillId="0" borderId="71" xfId="0" applyNumberFormat="1" applyFont="1" applyBorder="1" applyAlignment="1">
      <alignment horizontal="center"/>
    </xf>
    <xf numFmtId="165" fontId="2" fillId="0" borderId="83" xfId="0" applyNumberFormat="1" applyFont="1" applyBorder="1" applyAlignment="1">
      <alignment horizontal="center"/>
    </xf>
    <xf numFmtId="165" fontId="2" fillId="0" borderId="88" xfId="0" applyNumberFormat="1" applyFont="1" applyBorder="1" applyAlignment="1">
      <alignment horizontal="center"/>
    </xf>
    <xf numFmtId="0" fontId="27" fillId="0" borderId="137" xfId="0" applyFont="1" applyBorder="1" applyAlignment="1">
      <alignment horizontal="center"/>
    </xf>
    <xf numFmtId="0" fontId="0" fillId="0" borderId="139" xfId="0" applyBorder="1" applyAlignment="1">
      <alignment horizontal="center" vertical="center"/>
    </xf>
    <xf numFmtId="0" fontId="4" fillId="5" borderId="120" xfId="0" applyFont="1" applyFill="1" applyBorder="1"/>
    <xf numFmtId="0" fontId="4" fillId="5" borderId="65" xfId="0" applyFont="1" applyFill="1" applyBorder="1"/>
    <xf numFmtId="167" fontId="29" fillId="5" borderId="24" xfId="0" applyNumberFormat="1" applyFont="1" applyFill="1" applyBorder="1"/>
    <xf numFmtId="167" fontId="29" fillId="5" borderId="65" xfId="0" applyNumberFormat="1" applyFont="1" applyFill="1" applyBorder="1"/>
    <xf numFmtId="167" fontId="11" fillId="5" borderId="65" xfId="0" applyNumberFormat="1" applyFont="1" applyFill="1" applyBorder="1"/>
    <xf numFmtId="167" fontId="11" fillId="15" borderId="65" xfId="0" applyNumberFormat="1" applyFont="1" applyFill="1" applyBorder="1"/>
    <xf numFmtId="0" fontId="49" fillId="5" borderId="94" xfId="0" applyFont="1" applyFill="1" applyBorder="1" applyAlignment="1">
      <alignment horizontal="center" vertical="center"/>
    </xf>
    <xf numFmtId="166" fontId="16" fillId="14" borderId="0" xfId="1" applyNumberFormat="1" applyFont="1" applyFill="1" applyBorder="1" applyProtection="1"/>
    <xf numFmtId="0" fontId="16" fillId="14" borderId="0" xfId="1" applyNumberFormat="1" applyFont="1" applyFill="1" applyBorder="1" applyAlignment="1" applyProtection="1">
      <alignment horizontal="right"/>
    </xf>
    <xf numFmtId="165" fontId="16" fillId="14" borderId="0" xfId="0" applyNumberFormat="1" applyFont="1" applyFill="1"/>
    <xf numFmtId="0" fontId="44" fillId="7" borderId="120" xfId="0" applyFont="1" applyFill="1" applyBorder="1" applyAlignment="1">
      <alignment horizontal="right"/>
    </xf>
    <xf numFmtId="0" fontId="36" fillId="25" borderId="90" xfId="0" applyFont="1" applyFill="1" applyBorder="1" applyAlignment="1">
      <alignment horizontal="left"/>
    </xf>
    <xf numFmtId="0" fontId="36" fillId="25" borderId="34" xfId="0" applyFont="1" applyFill="1" applyBorder="1" applyAlignment="1">
      <alignment horizontal="left"/>
    </xf>
    <xf numFmtId="0" fontId="33" fillId="25" borderId="34" xfId="0" applyFont="1" applyFill="1" applyBorder="1" applyAlignment="1">
      <alignment horizontal="left"/>
    </xf>
    <xf numFmtId="0" fontId="4" fillId="25" borderId="53" xfId="0" applyFont="1" applyFill="1" applyBorder="1"/>
    <xf numFmtId="0" fontId="2" fillId="5" borderId="120" xfId="0" applyFont="1" applyFill="1" applyBorder="1" applyAlignment="1">
      <alignment horizontal="left"/>
    </xf>
    <xf numFmtId="0" fontId="36" fillId="25" borderId="32" xfId="0" applyFont="1" applyFill="1" applyBorder="1" applyAlignment="1">
      <alignment horizontal="left"/>
    </xf>
    <xf numFmtId="0" fontId="36" fillId="25" borderId="0" xfId="0" applyFont="1" applyFill="1" applyAlignment="1">
      <alignment horizontal="left"/>
    </xf>
    <xf numFmtId="0" fontId="33" fillId="25" borderId="0" xfId="0" applyFont="1" applyFill="1" applyAlignment="1">
      <alignment horizontal="left"/>
    </xf>
    <xf numFmtId="0" fontId="4" fillId="25" borderId="50" xfId="0" applyFont="1" applyFill="1" applyBorder="1"/>
    <xf numFmtId="0" fontId="36" fillId="25" borderId="51" xfId="0" applyFont="1" applyFill="1" applyBorder="1" applyAlignment="1">
      <alignment horizontal="left"/>
    </xf>
    <xf numFmtId="0" fontId="36" fillId="25" borderId="13" xfId="0" applyFont="1" applyFill="1" applyBorder="1" applyAlignment="1">
      <alignment horizontal="left"/>
    </xf>
    <xf numFmtId="0" fontId="33" fillId="25" borderId="13" xfId="0" applyFont="1" applyFill="1" applyBorder="1" applyAlignment="1">
      <alignment horizontal="left"/>
    </xf>
    <xf numFmtId="0" fontId="4" fillId="25" borderId="52" xfId="0" applyFont="1" applyFill="1" applyBorder="1"/>
    <xf numFmtId="0" fontId="4" fillId="14" borderId="0" xfId="0" applyFont="1" applyFill="1" applyAlignment="1">
      <alignment horizontal="center"/>
    </xf>
    <xf numFmtId="0" fontId="4" fillId="14" borderId="0" xfId="1" applyNumberFormat="1" applyFont="1" applyFill="1" applyBorder="1" applyProtection="1"/>
    <xf numFmtId="0" fontId="2" fillId="22" borderId="0" xfId="0" applyFont="1" applyFill="1"/>
    <xf numFmtId="0" fontId="4" fillId="22" borderId="0" xfId="0" applyFont="1" applyFill="1"/>
    <xf numFmtId="0" fontId="4" fillId="14" borderId="64" xfId="0" applyFont="1" applyFill="1" applyBorder="1"/>
    <xf numFmtId="165" fontId="4" fillId="14" borderId="64" xfId="0" applyNumberFormat="1" applyFont="1" applyFill="1" applyBorder="1"/>
    <xf numFmtId="0" fontId="4" fillId="14" borderId="64" xfId="1" applyNumberFormat="1" applyFont="1" applyFill="1" applyBorder="1" applyProtection="1"/>
    <xf numFmtId="0" fontId="4" fillId="20" borderId="64" xfId="0" applyFont="1" applyFill="1" applyBorder="1"/>
    <xf numFmtId="165" fontId="4" fillId="20" borderId="64" xfId="0" applyNumberFormat="1" applyFont="1" applyFill="1" applyBorder="1" applyAlignment="1">
      <alignment horizontal="center"/>
    </xf>
    <xf numFmtId="0" fontId="16" fillId="14" borderId="64" xfId="1" applyNumberFormat="1" applyFont="1" applyFill="1" applyBorder="1" applyAlignment="1" applyProtection="1">
      <alignment horizontal="right"/>
    </xf>
    <xf numFmtId="165" fontId="16" fillId="14" borderId="64" xfId="0" applyNumberFormat="1" applyFont="1" applyFill="1" applyBorder="1"/>
    <xf numFmtId="0" fontId="4" fillId="19" borderId="64" xfId="0" applyFont="1" applyFill="1" applyBorder="1"/>
    <xf numFmtId="0" fontId="4" fillId="22" borderId="64" xfId="0" applyFont="1" applyFill="1" applyBorder="1"/>
    <xf numFmtId="164" fontId="4" fillId="22" borderId="64" xfId="0" applyNumberFormat="1" applyFont="1" applyFill="1" applyBorder="1"/>
    <xf numFmtId="0" fontId="4" fillId="0" borderId="64" xfId="0" applyFont="1" applyBorder="1"/>
    <xf numFmtId="0" fontId="4" fillId="2" borderId="64" xfId="0" applyFont="1" applyFill="1" applyBorder="1"/>
    <xf numFmtId="0" fontId="4" fillId="19" borderId="0" xfId="0" applyFont="1" applyFill="1"/>
    <xf numFmtId="164" fontId="4" fillId="22" borderId="0" xfId="0" applyNumberFormat="1" applyFont="1" applyFill="1"/>
    <xf numFmtId="166" fontId="4" fillId="14" borderId="0" xfId="1" applyNumberFormat="1" applyFont="1" applyFill="1" applyBorder="1" applyProtection="1"/>
    <xf numFmtId="0" fontId="4" fillId="14" borderId="0" xfId="1" applyNumberFormat="1" applyFont="1" applyFill="1" applyBorder="1" applyAlignment="1" applyProtection="1">
      <alignment horizontal="right"/>
    </xf>
    <xf numFmtId="0" fontId="4" fillId="14" borderId="78" xfId="0" applyFont="1" applyFill="1" applyBorder="1"/>
    <xf numFmtId="0" fontId="4" fillId="13" borderId="0" xfId="0" applyFont="1" applyFill="1"/>
    <xf numFmtId="0" fontId="2" fillId="3" borderId="0" xfId="0" applyFont="1" applyFill="1"/>
    <xf numFmtId="0" fontId="4" fillId="3" borderId="0" xfId="0" applyFont="1" applyFill="1"/>
    <xf numFmtId="0" fontId="4" fillId="28" borderId="0" xfId="0" applyFont="1" applyFill="1" applyAlignment="1">
      <alignment horizontal="left" vertical="center"/>
    </xf>
    <xf numFmtId="2" fontId="4" fillId="28" borderId="0" xfId="0" applyNumberFormat="1" applyFont="1" applyFill="1" applyAlignment="1">
      <alignment horizontal="center" vertical="center"/>
    </xf>
    <xf numFmtId="0" fontId="2" fillId="14" borderId="78" xfId="0" applyFont="1" applyFill="1" applyBorder="1"/>
    <xf numFmtId="0" fontId="4" fillId="14" borderId="0" xfId="0" applyFont="1" applyFill="1" applyAlignment="1">
      <alignment horizontal="right"/>
    </xf>
    <xf numFmtId="0" fontId="8" fillId="14" borderId="78" xfId="3" applyFill="1" applyBorder="1"/>
    <xf numFmtId="168" fontId="4" fillId="22" borderId="0" xfId="0" applyNumberFormat="1" applyFont="1" applyFill="1"/>
    <xf numFmtId="0" fontId="4" fillId="27" borderId="0" xfId="0" applyFont="1" applyFill="1" applyAlignment="1">
      <alignment horizontal="left" vertical="center"/>
    </xf>
    <xf numFmtId="2" fontId="4" fillId="27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2" fontId="4" fillId="26" borderId="0" xfId="0" applyNumberFormat="1" applyFont="1" applyFill="1" applyAlignment="1">
      <alignment horizontal="center" vertical="center"/>
    </xf>
    <xf numFmtId="165" fontId="4" fillId="14" borderId="0" xfId="1" applyFont="1" applyFill="1" applyBorder="1" applyAlignment="1" applyProtection="1">
      <alignment horizontal="center"/>
    </xf>
    <xf numFmtId="166" fontId="4" fillId="3" borderId="0" xfId="1" applyNumberFormat="1" applyFont="1" applyFill="1" applyBorder="1" applyAlignment="1" applyProtection="1">
      <alignment horizontal="left" vertical="center"/>
    </xf>
    <xf numFmtId="2" fontId="4" fillId="3" borderId="0" xfId="0" applyNumberFormat="1" applyFont="1" applyFill="1" applyAlignment="1">
      <alignment horizontal="center" vertical="center"/>
    </xf>
    <xf numFmtId="2" fontId="4" fillId="14" borderId="0" xfId="0" applyNumberFormat="1" applyFont="1" applyFill="1" applyAlignment="1">
      <alignment horizontal="center" vertical="center"/>
    </xf>
    <xf numFmtId="2" fontId="4" fillId="14" borderId="0" xfId="0" applyNumberFormat="1" applyFont="1" applyFill="1" applyAlignment="1">
      <alignment horizontal="right"/>
    </xf>
    <xf numFmtId="0" fontId="4" fillId="14" borderId="78" xfId="0" quotePrefix="1" applyFont="1" applyFill="1" applyBorder="1"/>
    <xf numFmtId="0" fontId="39" fillId="30" borderId="0" xfId="0" applyFont="1" applyFill="1" applyAlignment="1" applyProtection="1">
      <alignment horizontal="center"/>
      <protection locked="0"/>
    </xf>
    <xf numFmtId="173" fontId="19" fillId="0" borderId="112" xfId="0" applyNumberFormat="1" applyFont="1" applyBorder="1" applyProtection="1">
      <protection locked="0"/>
    </xf>
    <xf numFmtId="173" fontId="19" fillId="0" borderId="117" xfId="0" applyNumberFormat="1" applyFont="1" applyBorder="1" applyProtection="1">
      <protection locked="0"/>
    </xf>
    <xf numFmtId="173" fontId="19" fillId="0" borderId="118" xfId="0" applyNumberFormat="1" applyFont="1" applyBorder="1" applyProtection="1">
      <protection locked="0"/>
    </xf>
    <xf numFmtId="173" fontId="19" fillId="0" borderId="113" xfId="0" applyNumberFormat="1" applyFont="1" applyBorder="1" applyProtection="1">
      <protection locked="0"/>
    </xf>
    <xf numFmtId="173" fontId="19" fillId="0" borderId="119" xfId="0" applyNumberFormat="1" applyFont="1" applyBorder="1" applyProtection="1">
      <protection locked="0"/>
    </xf>
    <xf numFmtId="0" fontId="4" fillId="7" borderId="132" xfId="0" applyFont="1" applyFill="1" applyBorder="1" applyAlignment="1">
      <alignment horizontal="center"/>
    </xf>
    <xf numFmtId="0" fontId="4" fillId="7" borderId="124" xfId="0" applyFont="1" applyFill="1" applyBorder="1" applyAlignment="1">
      <alignment horizontal="center"/>
    </xf>
    <xf numFmtId="0" fontId="4" fillId="7" borderId="133" xfId="0" applyFont="1" applyFill="1" applyBorder="1" applyAlignment="1">
      <alignment horizontal="center"/>
    </xf>
    <xf numFmtId="44" fontId="40" fillId="0" borderId="127" xfId="2" applyFont="1" applyFill="1" applyBorder="1" applyAlignment="1" applyProtection="1">
      <alignment horizontal="center" vertical="center" wrapText="1"/>
    </xf>
    <xf numFmtId="44" fontId="40" fillId="0" borderId="93" xfId="2" applyFont="1" applyFill="1" applyBorder="1" applyAlignment="1" applyProtection="1">
      <alignment horizontal="center" vertical="center" wrapText="1"/>
    </xf>
    <xf numFmtId="44" fontId="40" fillId="0" borderId="125" xfId="2" applyFont="1" applyFill="1" applyBorder="1" applyAlignment="1" applyProtection="1">
      <alignment horizontal="center" vertical="center" wrapText="1"/>
    </xf>
    <xf numFmtId="167" fontId="45" fillId="17" borderId="0" xfId="0" applyNumberFormat="1" applyFont="1" applyFill="1" applyAlignment="1">
      <alignment horizontal="center"/>
    </xf>
    <xf numFmtId="172" fontId="46" fillId="0" borderId="135" xfId="0" applyNumberFormat="1" applyFont="1" applyBorder="1" applyAlignment="1">
      <alignment horizontal="center" vertical="center"/>
    </xf>
    <xf numFmtId="172" fontId="46" fillId="0" borderId="136" xfId="0" applyNumberFormat="1" applyFont="1" applyBorder="1" applyAlignment="1">
      <alignment horizontal="center" vertical="center"/>
    </xf>
    <xf numFmtId="0" fontId="4" fillId="0" borderId="110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109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28" fillId="0" borderId="72" xfId="0" applyFont="1" applyBorder="1" applyAlignment="1" applyProtection="1">
      <alignment horizontal="left" wrapText="1"/>
      <protection locked="0"/>
    </xf>
    <xf numFmtId="0" fontId="28" fillId="0" borderId="73" xfId="0" applyFont="1" applyBorder="1" applyAlignment="1" applyProtection="1">
      <alignment horizontal="left" wrapText="1"/>
      <protection locked="0"/>
    </xf>
    <xf numFmtId="0" fontId="28" fillId="0" borderId="67" xfId="0" applyFont="1" applyBorder="1" applyAlignment="1" applyProtection="1">
      <alignment horizontal="left" wrapText="1"/>
      <protection locked="0"/>
    </xf>
    <xf numFmtId="0" fontId="28" fillId="0" borderId="81" xfId="0" applyFont="1" applyBorder="1" applyAlignment="1" applyProtection="1">
      <alignment horizontal="left" wrapText="1"/>
      <protection locked="0"/>
    </xf>
    <xf numFmtId="165" fontId="28" fillId="0" borderId="77" xfId="0" applyNumberFormat="1" applyFont="1" applyBorder="1" applyAlignment="1" applyProtection="1">
      <alignment horizontal="center" wrapText="1"/>
      <protection locked="0"/>
    </xf>
    <xf numFmtId="165" fontId="28" fillId="0" borderId="99" xfId="0" applyNumberFormat="1" applyFont="1" applyBorder="1" applyAlignment="1" applyProtection="1">
      <alignment horizontal="center" wrapText="1"/>
      <protection locked="0"/>
    </xf>
    <xf numFmtId="165" fontId="25" fillId="0" borderId="138" xfId="1" applyFont="1" applyFill="1" applyBorder="1" applyAlignment="1" applyProtection="1">
      <alignment horizontal="center" vertical="center"/>
    </xf>
    <xf numFmtId="0" fontId="0" fillId="0" borderId="139" xfId="0" applyBorder="1" applyAlignment="1">
      <alignment horizontal="center" vertical="center"/>
    </xf>
    <xf numFmtId="165" fontId="28" fillId="0" borderId="140" xfId="0" applyNumberFormat="1" applyFont="1" applyBorder="1" applyAlignment="1">
      <alignment horizontal="center" wrapText="1"/>
    </xf>
    <xf numFmtId="165" fontId="28" fillId="0" borderId="141" xfId="0" applyNumberFormat="1" applyFont="1" applyBorder="1" applyAlignment="1">
      <alignment horizontal="center" wrapText="1"/>
    </xf>
    <xf numFmtId="0" fontId="28" fillId="0" borderId="74" xfId="0" applyFont="1" applyBorder="1" applyAlignment="1" applyProtection="1">
      <alignment horizontal="left" wrapText="1"/>
      <protection locked="0"/>
    </xf>
    <xf numFmtId="0" fontId="28" fillId="0" borderId="75" xfId="0" applyFont="1" applyBorder="1" applyAlignment="1" applyProtection="1">
      <alignment horizontal="left" wrapText="1"/>
      <protection locked="0"/>
    </xf>
    <xf numFmtId="0" fontId="28" fillId="0" borderId="142" xfId="0" applyFont="1" applyBorder="1" applyAlignment="1" applyProtection="1">
      <alignment horizontal="left" wrapText="1"/>
      <protection locked="0"/>
    </xf>
    <xf numFmtId="0" fontId="28" fillId="0" borderId="143" xfId="0" applyFont="1" applyBorder="1" applyAlignment="1" applyProtection="1">
      <alignment horizontal="left" wrapText="1"/>
      <protection locked="0"/>
    </xf>
    <xf numFmtId="165" fontId="28" fillId="0" borderId="74" xfId="0" applyNumberFormat="1" applyFont="1" applyBorder="1" applyAlignment="1" applyProtection="1">
      <alignment horizontal="center" wrapText="1"/>
      <protection locked="0"/>
    </xf>
    <xf numFmtId="165" fontId="28" fillId="0" borderId="70" xfId="0" applyNumberFormat="1" applyFont="1" applyBorder="1" applyAlignment="1" applyProtection="1">
      <alignment horizontal="center" wrapText="1"/>
      <protection locked="0"/>
    </xf>
    <xf numFmtId="165" fontId="28" fillId="0" borderId="98" xfId="0" applyNumberFormat="1" applyFont="1" applyBorder="1" applyAlignment="1" applyProtection="1">
      <alignment horizontal="center" wrapText="1"/>
      <protection locked="0"/>
    </xf>
    <xf numFmtId="0" fontId="28" fillId="0" borderId="79" xfId="0" applyFont="1" applyBorder="1" applyAlignment="1" applyProtection="1">
      <alignment horizontal="left" wrapText="1"/>
      <protection locked="0"/>
    </xf>
    <xf numFmtId="0" fontId="28" fillId="0" borderId="80" xfId="0" applyFont="1" applyBorder="1" applyAlignment="1" applyProtection="1">
      <alignment horizontal="left" wrapText="1"/>
      <protection locked="0"/>
    </xf>
    <xf numFmtId="165" fontId="28" fillId="0" borderId="76" xfId="0" applyNumberFormat="1" applyFont="1" applyBorder="1" applyAlignment="1" applyProtection="1">
      <alignment horizontal="center" wrapText="1"/>
      <protection locked="0"/>
    </xf>
    <xf numFmtId="165" fontId="28" fillId="0" borderId="97" xfId="0" applyNumberFormat="1" applyFont="1" applyBorder="1" applyAlignment="1" applyProtection="1">
      <alignment horizontal="center" wrapText="1"/>
      <protection locked="0"/>
    </xf>
    <xf numFmtId="0" fontId="37" fillId="8" borderId="66" xfId="0" applyFont="1" applyFill="1" applyBorder="1" applyAlignment="1" applyProtection="1">
      <alignment horizontal="left"/>
      <protection locked="0"/>
    </xf>
    <xf numFmtId="0" fontId="37" fillId="8" borderId="59" xfId="0" applyFont="1" applyFill="1" applyBorder="1" applyAlignment="1" applyProtection="1">
      <alignment horizontal="left"/>
      <protection locked="0"/>
    </xf>
    <xf numFmtId="0" fontId="37" fillId="8" borderId="60" xfId="0" applyFont="1" applyFill="1" applyBorder="1" applyAlignment="1" applyProtection="1">
      <alignment horizontal="left"/>
      <protection locked="0"/>
    </xf>
    <xf numFmtId="0" fontId="47" fillId="5" borderId="0" xfId="0" applyFont="1" applyFill="1" applyAlignment="1">
      <alignment horizontal="left"/>
    </xf>
    <xf numFmtId="0" fontId="47" fillId="5" borderId="92" xfId="0" applyFont="1" applyFill="1" applyBorder="1" applyAlignment="1">
      <alignment horizontal="left"/>
    </xf>
    <xf numFmtId="0" fontId="28" fillId="0" borderId="66" xfId="0" applyFont="1" applyBorder="1" applyAlignment="1" applyProtection="1">
      <alignment horizontal="left" wrapText="1"/>
      <protection locked="0"/>
    </xf>
    <xf numFmtId="0" fontId="28" fillId="0" borderId="134" xfId="0" applyFont="1" applyBorder="1" applyAlignment="1" applyProtection="1">
      <alignment horizontal="left" wrapText="1"/>
      <protection locked="0"/>
    </xf>
    <xf numFmtId="165" fontId="28" fillId="0" borderId="87" xfId="0" applyNumberFormat="1" applyFont="1" applyBorder="1" applyAlignment="1" applyProtection="1">
      <alignment horizontal="center" wrapText="1"/>
      <protection locked="0"/>
    </xf>
    <xf numFmtId="165" fontId="28" fillId="0" borderId="96" xfId="0" applyNumberFormat="1" applyFont="1" applyBorder="1" applyAlignment="1" applyProtection="1">
      <alignment horizontal="center" wrapText="1"/>
      <protection locked="0"/>
    </xf>
    <xf numFmtId="0" fontId="15" fillId="7" borderId="120" xfId="0" applyFont="1" applyFill="1" applyBorder="1" applyAlignment="1">
      <alignment horizontal="center" wrapText="1"/>
    </xf>
    <xf numFmtId="0" fontId="15" fillId="7" borderId="0" xfId="0" applyFont="1" applyFill="1" applyAlignment="1">
      <alignment horizontal="center" wrapText="1"/>
    </xf>
    <xf numFmtId="0" fontId="15" fillId="7" borderId="92" xfId="0" applyFont="1" applyFill="1" applyBorder="1" applyAlignment="1">
      <alignment horizontal="center" wrapText="1"/>
    </xf>
    <xf numFmtId="0" fontId="15" fillId="7" borderId="109" xfId="0" applyFont="1" applyFill="1" applyBorder="1" applyAlignment="1">
      <alignment horizontal="center" wrapText="1"/>
    </xf>
    <xf numFmtId="0" fontId="15" fillId="7" borderId="13" xfId="0" applyFont="1" applyFill="1" applyBorder="1" applyAlignment="1">
      <alignment horizontal="center" wrapText="1"/>
    </xf>
    <xf numFmtId="0" fontId="15" fillId="7" borderId="131" xfId="0" applyFont="1" applyFill="1" applyBorder="1" applyAlignment="1">
      <alignment horizontal="center" wrapText="1"/>
    </xf>
    <xf numFmtId="0" fontId="39" fillId="30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8" fillId="15" borderId="129" xfId="0" applyFont="1" applyFill="1" applyBorder="1" applyAlignment="1">
      <alignment horizontal="left"/>
    </xf>
    <xf numFmtId="0" fontId="48" fillId="15" borderId="128" xfId="0" applyFont="1" applyFill="1" applyBorder="1" applyAlignment="1">
      <alignment horizontal="left"/>
    </xf>
    <xf numFmtId="0" fontId="31" fillId="7" borderId="101" xfId="0" applyFont="1" applyFill="1" applyBorder="1" applyAlignment="1">
      <alignment horizontal="right"/>
    </xf>
    <xf numFmtId="0" fontId="31" fillId="7" borderId="103" xfId="0" applyFont="1" applyFill="1" applyBorder="1" applyAlignment="1">
      <alignment horizontal="right"/>
    </xf>
    <xf numFmtId="1" fontId="42" fillId="7" borderId="4" xfId="0" applyNumberFormat="1" applyFont="1" applyFill="1" applyBorder="1" applyAlignment="1">
      <alignment horizontal="center"/>
    </xf>
    <xf numFmtId="1" fontId="42" fillId="7" borderId="5" xfId="0" applyNumberFormat="1" applyFont="1" applyFill="1" applyBorder="1" applyAlignment="1">
      <alignment horizontal="center"/>
    </xf>
    <xf numFmtId="1" fontId="42" fillId="7" borderId="3" xfId="0" applyNumberFormat="1" applyFont="1" applyFill="1" applyBorder="1" applyAlignment="1">
      <alignment horizontal="center"/>
    </xf>
    <xf numFmtId="0" fontId="39" fillId="5" borderId="115" xfId="0" applyFont="1" applyFill="1" applyBorder="1" applyAlignment="1">
      <alignment horizontal="center" vertical="center"/>
    </xf>
    <xf numFmtId="0" fontId="39" fillId="5" borderId="107" xfId="0" applyFont="1" applyFill="1" applyBorder="1" applyAlignment="1">
      <alignment horizontal="center" vertical="center"/>
    </xf>
    <xf numFmtId="0" fontId="39" fillId="5" borderId="108" xfId="0" applyFont="1" applyFill="1" applyBorder="1" applyAlignment="1">
      <alignment horizontal="center" vertical="center"/>
    </xf>
    <xf numFmtId="170" fontId="52" fillId="0" borderId="3" xfId="0" applyNumberFormat="1" applyFont="1" applyBorder="1" applyAlignment="1" applyProtection="1">
      <alignment horizontal="center" vertical="center"/>
      <protection locked="0"/>
    </xf>
    <xf numFmtId="170" fontId="52" fillId="0" borderId="4" xfId="0" applyNumberFormat="1" applyFont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8" borderId="95" xfId="0" applyFont="1" applyFill="1" applyBorder="1" applyAlignment="1">
      <alignment horizontal="center" vertical="center" wrapText="1"/>
    </xf>
    <xf numFmtId="0" fontId="50" fillId="8" borderId="110" xfId="0" applyFont="1" applyFill="1" applyBorder="1" applyAlignment="1" applyProtection="1">
      <alignment horizontal="left" vertical="center" wrapText="1"/>
      <protection locked="0"/>
    </xf>
    <xf numFmtId="0" fontId="50" fillId="8" borderId="34" xfId="0" applyFont="1" applyFill="1" applyBorder="1" applyAlignment="1" applyProtection="1">
      <alignment horizontal="left" vertical="center" wrapText="1"/>
      <protection locked="0"/>
    </xf>
    <xf numFmtId="0" fontId="50" fillId="8" borderId="53" xfId="0" applyFont="1" applyFill="1" applyBorder="1" applyAlignment="1" applyProtection="1">
      <alignment horizontal="left" vertical="center" wrapText="1"/>
      <protection locked="0"/>
    </xf>
    <xf numFmtId="0" fontId="50" fillId="8" borderId="109" xfId="0" applyFont="1" applyFill="1" applyBorder="1" applyAlignment="1" applyProtection="1">
      <alignment horizontal="left" vertical="center" wrapText="1"/>
      <protection locked="0"/>
    </xf>
    <xf numFmtId="0" fontId="50" fillId="8" borderId="13" xfId="0" applyFont="1" applyFill="1" applyBorder="1" applyAlignment="1" applyProtection="1">
      <alignment horizontal="left" vertical="center" wrapText="1"/>
      <protection locked="0"/>
    </xf>
    <xf numFmtId="0" fontId="50" fillId="8" borderId="52" xfId="0" applyFont="1" applyFill="1" applyBorder="1" applyAlignment="1" applyProtection="1">
      <alignment horizontal="left" vertical="center" wrapText="1"/>
      <protection locked="0"/>
    </xf>
    <xf numFmtId="0" fontId="48" fillId="15" borderId="91" xfId="0" applyFont="1" applyFill="1" applyBorder="1" applyAlignment="1">
      <alignment horizontal="left"/>
    </xf>
    <xf numFmtId="0" fontId="48" fillId="15" borderId="100" xfId="0" applyFont="1" applyFill="1" applyBorder="1" applyAlignment="1">
      <alignment horizontal="left"/>
    </xf>
    <xf numFmtId="0" fontId="48" fillId="15" borderId="126" xfId="0" applyFont="1" applyFill="1" applyBorder="1" applyAlignment="1">
      <alignment horizontal="left"/>
    </xf>
    <xf numFmtId="0" fontId="48" fillId="15" borderId="130" xfId="0" applyFont="1" applyFill="1" applyBorder="1" applyAlignment="1">
      <alignment horizontal="left"/>
    </xf>
    <xf numFmtId="0" fontId="31" fillId="7" borderId="111" xfId="0" applyFont="1" applyFill="1" applyBorder="1" applyAlignment="1">
      <alignment horizontal="left"/>
    </xf>
    <xf numFmtId="0" fontId="31" fillId="7" borderId="1" xfId="0" applyFont="1" applyFill="1" applyBorder="1" applyAlignment="1">
      <alignment horizontal="left"/>
    </xf>
    <xf numFmtId="0" fontId="38" fillId="8" borderId="123" xfId="0" applyFont="1" applyFill="1" applyBorder="1" applyAlignment="1" applyProtection="1">
      <alignment horizontal="center" vertical="center" shrinkToFit="1"/>
      <protection locked="0"/>
    </xf>
    <xf numFmtId="0" fontId="38" fillId="8" borderId="1" xfId="0" applyFont="1" applyFill="1" applyBorder="1" applyAlignment="1" applyProtection="1">
      <alignment horizontal="center" vertical="center" shrinkToFit="1"/>
      <protection locked="0"/>
    </xf>
    <xf numFmtId="0" fontId="37" fillId="8" borderId="67" xfId="0" applyFont="1" applyFill="1" applyBorder="1" applyAlignment="1" applyProtection="1">
      <alignment horizontal="left"/>
      <protection locked="0"/>
    </xf>
    <xf numFmtId="0" fontId="37" fillId="8" borderId="68" xfId="0" applyFont="1" applyFill="1" applyBorder="1" applyAlignment="1" applyProtection="1">
      <alignment horizontal="left"/>
      <protection locked="0"/>
    </xf>
    <xf numFmtId="0" fontId="37" fillId="8" borderId="69" xfId="0" applyFont="1" applyFill="1" applyBorder="1" applyAlignment="1" applyProtection="1">
      <alignment horizontal="left"/>
      <protection locked="0"/>
    </xf>
    <xf numFmtId="0" fontId="26" fillId="8" borderId="89" xfId="0" applyFont="1" applyFill="1" applyBorder="1" applyAlignment="1" applyProtection="1">
      <alignment horizontal="left"/>
      <protection locked="0"/>
    </xf>
    <xf numFmtId="0" fontId="26" fillId="8" borderId="0" xfId="0" applyFont="1" applyFill="1" applyAlignment="1" applyProtection="1">
      <alignment horizontal="left"/>
      <protection locked="0"/>
    </xf>
    <xf numFmtId="0" fontId="26" fillId="8" borderId="50" xfId="0" applyFont="1" applyFill="1" applyBorder="1" applyAlignment="1" applyProtection="1">
      <alignment horizontal="left"/>
      <protection locked="0"/>
    </xf>
    <xf numFmtId="0" fontId="37" fillId="8" borderId="63" xfId="0" applyFont="1" applyFill="1" applyBorder="1" applyAlignment="1" applyProtection="1">
      <alignment horizontal="left"/>
      <protection locked="0"/>
    </xf>
    <xf numFmtId="0" fontId="37" fillId="8" borderId="61" xfId="0" applyFont="1" applyFill="1" applyBorder="1" applyAlignment="1" applyProtection="1">
      <alignment horizontal="left"/>
      <protection locked="0"/>
    </xf>
    <xf numFmtId="0" fontId="37" fillId="8" borderId="62" xfId="0" applyFont="1" applyFill="1" applyBorder="1" applyAlignment="1" applyProtection="1">
      <alignment horizontal="left"/>
      <protection locked="0"/>
    </xf>
    <xf numFmtId="0" fontId="21" fillId="5" borderId="2" xfId="0" applyFont="1" applyFill="1" applyBorder="1" applyAlignment="1">
      <alignment horizontal="left"/>
    </xf>
    <xf numFmtId="0" fontId="21" fillId="5" borderId="0" xfId="0" applyFont="1" applyFill="1" applyAlignment="1">
      <alignment horizontal="left"/>
    </xf>
    <xf numFmtId="165" fontId="24" fillId="5" borderId="48" xfId="0" applyNumberFormat="1" applyFont="1" applyFill="1" applyBorder="1" applyAlignment="1">
      <alignment horizontal="center" vertical="center"/>
    </xf>
    <xf numFmtId="165" fontId="24" fillId="5" borderId="49" xfId="0" applyNumberFormat="1" applyFont="1" applyFill="1" applyBorder="1" applyAlignment="1">
      <alignment horizontal="center" vertical="center"/>
    </xf>
    <xf numFmtId="165" fontId="24" fillId="5" borderId="37" xfId="0" applyNumberFormat="1" applyFont="1" applyFill="1" applyBorder="1" applyAlignment="1">
      <alignment horizontal="center" vertical="center"/>
    </xf>
    <xf numFmtId="0" fontId="4" fillId="0" borderId="3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10" fillId="5" borderId="13" xfId="0" applyFont="1" applyFill="1" applyBorder="1" applyAlignment="1">
      <alignment horizontal="left"/>
    </xf>
    <xf numFmtId="0" fontId="4" fillId="11" borderId="34" xfId="0" applyFont="1" applyFill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5" borderId="0" xfId="0" applyFont="1" applyFill="1" applyAlignment="1">
      <alignment horizontal="left"/>
    </xf>
    <xf numFmtId="14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2" fillId="8" borderId="16" xfId="0" applyFont="1" applyFill="1" applyBorder="1" applyAlignment="1">
      <alignment horizontal="center" wrapText="1"/>
    </xf>
    <xf numFmtId="0" fontId="12" fillId="8" borderId="24" xfId="0" applyFont="1" applyFill="1" applyBorder="1" applyAlignment="1">
      <alignment horizontal="center" wrapText="1"/>
    </xf>
    <xf numFmtId="167" fontId="11" fillId="5" borderId="13" xfId="0" applyNumberFormat="1" applyFont="1" applyFill="1" applyBorder="1" applyAlignment="1">
      <alignment horizontal="center"/>
    </xf>
  </cellXfs>
  <cellStyles count="4">
    <cellStyle name="Milliers" xfId="1" builtinId="3"/>
    <cellStyle name="Monétaire" xfId="2" builtinId="4"/>
    <cellStyle name="Normal" xfId="0" builtinId="0"/>
    <cellStyle name="Normal_Feuil1" xfId="3" xr:uid="{00000000-0005-0000-0000-000003000000}"/>
  </cellStyles>
  <dxfs count="0"/>
  <tableStyles count="0" defaultTableStyle="TableStyleMedium9" defaultPivotStyle="PivotStyleLight16"/>
  <colors>
    <mruColors>
      <color rgb="FF0000FF"/>
      <color rgb="FFF985E3"/>
      <color rgb="FFE46D0A"/>
      <color rgb="FF05BE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13</xdr:row>
          <xdr:rowOff>57150</xdr:rowOff>
        </xdr:from>
        <xdr:to>
          <xdr:col>13</xdr:col>
          <xdr:colOff>0</xdr:colOff>
          <xdr:row>13</xdr:row>
          <xdr:rowOff>276225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0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14</xdr:row>
          <xdr:rowOff>57150</xdr:rowOff>
        </xdr:from>
        <xdr:to>
          <xdr:col>13</xdr:col>
          <xdr:colOff>0</xdr:colOff>
          <xdr:row>14</xdr:row>
          <xdr:rowOff>276225</xdr:rowOff>
        </xdr:to>
        <xdr:sp macro="" textlink="">
          <xdr:nvSpPr>
            <xdr:cNvPr id="29698" name="Check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0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15</xdr:row>
          <xdr:rowOff>57150</xdr:rowOff>
        </xdr:from>
        <xdr:to>
          <xdr:col>13</xdr:col>
          <xdr:colOff>0</xdr:colOff>
          <xdr:row>15</xdr:row>
          <xdr:rowOff>276225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0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16</xdr:row>
          <xdr:rowOff>57150</xdr:rowOff>
        </xdr:from>
        <xdr:to>
          <xdr:col>13</xdr:col>
          <xdr:colOff>0</xdr:colOff>
          <xdr:row>16</xdr:row>
          <xdr:rowOff>276225</xdr:rowOff>
        </xdr:to>
        <xdr:sp macro="" textlink="">
          <xdr:nvSpPr>
            <xdr:cNvPr id="29700" name="Check Box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0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17</xdr:row>
          <xdr:rowOff>57150</xdr:rowOff>
        </xdr:from>
        <xdr:to>
          <xdr:col>13</xdr:col>
          <xdr:colOff>0</xdr:colOff>
          <xdr:row>17</xdr:row>
          <xdr:rowOff>276225</xdr:rowOff>
        </xdr:to>
        <xdr:sp macro="" textlink="">
          <xdr:nvSpPr>
            <xdr:cNvPr id="29701" name="Check Box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0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18</xdr:row>
          <xdr:rowOff>57150</xdr:rowOff>
        </xdr:from>
        <xdr:to>
          <xdr:col>13</xdr:col>
          <xdr:colOff>0</xdr:colOff>
          <xdr:row>18</xdr:row>
          <xdr:rowOff>276225</xdr:rowOff>
        </xdr:to>
        <xdr:sp macro="" textlink="">
          <xdr:nvSpPr>
            <xdr:cNvPr id="29702" name="Check Box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0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19</xdr:row>
          <xdr:rowOff>57150</xdr:rowOff>
        </xdr:from>
        <xdr:to>
          <xdr:col>13</xdr:col>
          <xdr:colOff>0</xdr:colOff>
          <xdr:row>19</xdr:row>
          <xdr:rowOff>276225</xdr:rowOff>
        </xdr:to>
        <xdr:sp macro="" textlink="">
          <xdr:nvSpPr>
            <xdr:cNvPr id="29703" name="Check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0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20</xdr:row>
          <xdr:rowOff>57150</xdr:rowOff>
        </xdr:from>
        <xdr:to>
          <xdr:col>13</xdr:col>
          <xdr:colOff>0</xdr:colOff>
          <xdr:row>20</xdr:row>
          <xdr:rowOff>276225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0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21</xdr:row>
          <xdr:rowOff>57150</xdr:rowOff>
        </xdr:from>
        <xdr:to>
          <xdr:col>13</xdr:col>
          <xdr:colOff>0</xdr:colOff>
          <xdr:row>21</xdr:row>
          <xdr:rowOff>276225</xdr:rowOff>
        </xdr:to>
        <xdr:sp macro="" textlink="">
          <xdr:nvSpPr>
            <xdr:cNvPr id="29705" name="Check Box 9" hidden="1">
              <a:extLst>
                <a:ext uri="{63B3BB69-23CF-44E3-9099-C40C66FF867C}">
                  <a14:compatExt spid="_x0000_s29705"/>
                </a:ext>
                <a:ext uri="{FF2B5EF4-FFF2-40B4-BE49-F238E27FC236}">
                  <a16:creationId xmlns:a16="http://schemas.microsoft.com/office/drawing/2014/main" id="{00000000-0008-0000-0000-00000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22</xdr:row>
          <xdr:rowOff>57150</xdr:rowOff>
        </xdr:from>
        <xdr:to>
          <xdr:col>13</xdr:col>
          <xdr:colOff>0</xdr:colOff>
          <xdr:row>22</xdr:row>
          <xdr:rowOff>276225</xdr:rowOff>
        </xdr:to>
        <xdr:sp macro="" textlink="">
          <xdr:nvSpPr>
            <xdr:cNvPr id="29706" name="Check Box 10" hidden="1">
              <a:extLst>
                <a:ext uri="{63B3BB69-23CF-44E3-9099-C40C66FF867C}">
                  <a14:compatExt spid="_x0000_s29706"/>
                </a:ext>
                <a:ext uri="{FF2B5EF4-FFF2-40B4-BE49-F238E27FC236}">
                  <a16:creationId xmlns:a16="http://schemas.microsoft.com/office/drawing/2014/main" id="{00000000-0008-0000-0000-00000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23</xdr:row>
          <xdr:rowOff>57150</xdr:rowOff>
        </xdr:from>
        <xdr:to>
          <xdr:col>13</xdr:col>
          <xdr:colOff>0</xdr:colOff>
          <xdr:row>23</xdr:row>
          <xdr:rowOff>276225</xdr:rowOff>
        </xdr:to>
        <xdr:sp macro="" textlink="">
          <xdr:nvSpPr>
            <xdr:cNvPr id="29707" name="Check Box 11" hidden="1">
              <a:extLst>
                <a:ext uri="{63B3BB69-23CF-44E3-9099-C40C66FF867C}">
                  <a14:compatExt spid="_x0000_s29707"/>
                </a:ext>
                <a:ext uri="{FF2B5EF4-FFF2-40B4-BE49-F238E27FC236}">
                  <a16:creationId xmlns:a16="http://schemas.microsoft.com/office/drawing/2014/main" id="{00000000-0008-0000-0000-00000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24</xdr:row>
          <xdr:rowOff>57150</xdr:rowOff>
        </xdr:from>
        <xdr:to>
          <xdr:col>13</xdr:col>
          <xdr:colOff>0</xdr:colOff>
          <xdr:row>24</xdr:row>
          <xdr:rowOff>276225</xdr:rowOff>
        </xdr:to>
        <xdr:sp macro="" textlink="">
          <xdr:nvSpPr>
            <xdr:cNvPr id="29708" name="Check Box 12" hidden="1">
              <a:extLst>
                <a:ext uri="{63B3BB69-23CF-44E3-9099-C40C66FF867C}">
                  <a14:compatExt spid="_x0000_s29708"/>
                </a:ext>
                <a:ext uri="{FF2B5EF4-FFF2-40B4-BE49-F238E27FC236}">
                  <a16:creationId xmlns:a16="http://schemas.microsoft.com/office/drawing/2014/main" id="{00000000-0008-0000-0000-00000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25</xdr:row>
          <xdr:rowOff>57150</xdr:rowOff>
        </xdr:from>
        <xdr:to>
          <xdr:col>13</xdr:col>
          <xdr:colOff>0</xdr:colOff>
          <xdr:row>25</xdr:row>
          <xdr:rowOff>276225</xdr:rowOff>
        </xdr:to>
        <xdr:sp macro="" textlink="">
          <xdr:nvSpPr>
            <xdr:cNvPr id="29709" name="Check Box 13" hidden="1">
              <a:extLst>
                <a:ext uri="{63B3BB69-23CF-44E3-9099-C40C66FF867C}">
                  <a14:compatExt spid="_x0000_s29709"/>
                </a:ext>
                <a:ext uri="{FF2B5EF4-FFF2-40B4-BE49-F238E27FC236}">
                  <a16:creationId xmlns:a16="http://schemas.microsoft.com/office/drawing/2014/main" id="{00000000-0008-0000-0000-00000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26</xdr:row>
          <xdr:rowOff>57150</xdr:rowOff>
        </xdr:from>
        <xdr:to>
          <xdr:col>13</xdr:col>
          <xdr:colOff>0</xdr:colOff>
          <xdr:row>26</xdr:row>
          <xdr:rowOff>276225</xdr:rowOff>
        </xdr:to>
        <xdr:sp macro="" textlink="">
          <xdr:nvSpPr>
            <xdr:cNvPr id="29710" name="Check Box 14" hidden="1">
              <a:extLst>
                <a:ext uri="{63B3BB69-23CF-44E3-9099-C40C66FF867C}">
                  <a14:compatExt spid="_x0000_s29710"/>
                </a:ext>
                <a:ext uri="{FF2B5EF4-FFF2-40B4-BE49-F238E27FC236}">
                  <a16:creationId xmlns:a16="http://schemas.microsoft.com/office/drawing/2014/main" id="{00000000-0008-0000-0000-00000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27</xdr:row>
          <xdr:rowOff>57150</xdr:rowOff>
        </xdr:from>
        <xdr:to>
          <xdr:col>13</xdr:col>
          <xdr:colOff>0</xdr:colOff>
          <xdr:row>27</xdr:row>
          <xdr:rowOff>276225</xdr:rowOff>
        </xdr:to>
        <xdr:sp macro="" textlink="">
          <xdr:nvSpPr>
            <xdr:cNvPr id="29711" name="Check Box 15" hidden="1">
              <a:extLst>
                <a:ext uri="{63B3BB69-23CF-44E3-9099-C40C66FF867C}">
                  <a14:compatExt spid="_x0000_s29711"/>
                </a:ext>
                <a:ext uri="{FF2B5EF4-FFF2-40B4-BE49-F238E27FC236}">
                  <a16:creationId xmlns:a16="http://schemas.microsoft.com/office/drawing/2014/main" id="{00000000-0008-0000-0000-00000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28</xdr:row>
          <xdr:rowOff>57150</xdr:rowOff>
        </xdr:from>
        <xdr:to>
          <xdr:col>13</xdr:col>
          <xdr:colOff>0</xdr:colOff>
          <xdr:row>28</xdr:row>
          <xdr:rowOff>276225</xdr:rowOff>
        </xdr:to>
        <xdr:sp macro="" textlink="">
          <xdr:nvSpPr>
            <xdr:cNvPr id="29712" name="Check Box 16" hidden="1">
              <a:extLst>
                <a:ext uri="{63B3BB69-23CF-44E3-9099-C40C66FF867C}">
                  <a14:compatExt spid="_x0000_s29712"/>
                </a:ext>
                <a:ext uri="{FF2B5EF4-FFF2-40B4-BE49-F238E27FC236}">
                  <a16:creationId xmlns:a16="http://schemas.microsoft.com/office/drawing/2014/main" id="{00000000-0008-0000-0000-00001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29</xdr:row>
          <xdr:rowOff>57150</xdr:rowOff>
        </xdr:from>
        <xdr:to>
          <xdr:col>13</xdr:col>
          <xdr:colOff>0</xdr:colOff>
          <xdr:row>29</xdr:row>
          <xdr:rowOff>276225</xdr:rowOff>
        </xdr:to>
        <xdr:sp macro="" textlink="">
          <xdr:nvSpPr>
            <xdr:cNvPr id="29713" name="Check Box 17" hidden="1">
              <a:extLst>
                <a:ext uri="{63B3BB69-23CF-44E3-9099-C40C66FF867C}">
                  <a14:compatExt spid="_x0000_s29713"/>
                </a:ext>
                <a:ext uri="{FF2B5EF4-FFF2-40B4-BE49-F238E27FC236}">
                  <a16:creationId xmlns:a16="http://schemas.microsoft.com/office/drawing/2014/main" id="{00000000-0008-0000-0000-00001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12</xdr:row>
          <xdr:rowOff>57150</xdr:rowOff>
        </xdr:from>
        <xdr:to>
          <xdr:col>18</xdr:col>
          <xdr:colOff>409575</xdr:colOff>
          <xdr:row>12</xdr:row>
          <xdr:rowOff>276225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2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13</xdr:row>
          <xdr:rowOff>57150</xdr:rowOff>
        </xdr:from>
        <xdr:to>
          <xdr:col>18</xdr:col>
          <xdr:colOff>409575</xdr:colOff>
          <xdr:row>13</xdr:row>
          <xdr:rowOff>276225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2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14</xdr:row>
          <xdr:rowOff>57150</xdr:rowOff>
        </xdr:from>
        <xdr:to>
          <xdr:col>18</xdr:col>
          <xdr:colOff>409575</xdr:colOff>
          <xdr:row>14</xdr:row>
          <xdr:rowOff>276225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2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15</xdr:row>
          <xdr:rowOff>57150</xdr:rowOff>
        </xdr:from>
        <xdr:to>
          <xdr:col>18</xdr:col>
          <xdr:colOff>409575</xdr:colOff>
          <xdr:row>15</xdr:row>
          <xdr:rowOff>276225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2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16</xdr:row>
          <xdr:rowOff>57150</xdr:rowOff>
        </xdr:from>
        <xdr:to>
          <xdr:col>18</xdr:col>
          <xdr:colOff>409575</xdr:colOff>
          <xdr:row>16</xdr:row>
          <xdr:rowOff>276225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2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17</xdr:row>
          <xdr:rowOff>57150</xdr:rowOff>
        </xdr:from>
        <xdr:to>
          <xdr:col>18</xdr:col>
          <xdr:colOff>409575</xdr:colOff>
          <xdr:row>17</xdr:row>
          <xdr:rowOff>276225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2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18</xdr:row>
          <xdr:rowOff>57150</xdr:rowOff>
        </xdr:from>
        <xdr:to>
          <xdr:col>18</xdr:col>
          <xdr:colOff>409575</xdr:colOff>
          <xdr:row>18</xdr:row>
          <xdr:rowOff>276225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2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19</xdr:row>
          <xdr:rowOff>57150</xdr:rowOff>
        </xdr:from>
        <xdr:to>
          <xdr:col>18</xdr:col>
          <xdr:colOff>409575</xdr:colOff>
          <xdr:row>19</xdr:row>
          <xdr:rowOff>276225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2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20</xdr:row>
          <xdr:rowOff>57150</xdr:rowOff>
        </xdr:from>
        <xdr:to>
          <xdr:col>18</xdr:col>
          <xdr:colOff>409575</xdr:colOff>
          <xdr:row>20</xdr:row>
          <xdr:rowOff>276225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2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21</xdr:row>
          <xdr:rowOff>57150</xdr:rowOff>
        </xdr:from>
        <xdr:to>
          <xdr:col>18</xdr:col>
          <xdr:colOff>409575</xdr:colOff>
          <xdr:row>21</xdr:row>
          <xdr:rowOff>276225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2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22</xdr:row>
          <xdr:rowOff>57150</xdr:rowOff>
        </xdr:from>
        <xdr:to>
          <xdr:col>18</xdr:col>
          <xdr:colOff>409575</xdr:colOff>
          <xdr:row>22</xdr:row>
          <xdr:rowOff>276225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2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23</xdr:row>
          <xdr:rowOff>57150</xdr:rowOff>
        </xdr:from>
        <xdr:to>
          <xdr:col>18</xdr:col>
          <xdr:colOff>409575</xdr:colOff>
          <xdr:row>23</xdr:row>
          <xdr:rowOff>276225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2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24</xdr:row>
          <xdr:rowOff>57150</xdr:rowOff>
        </xdr:from>
        <xdr:to>
          <xdr:col>18</xdr:col>
          <xdr:colOff>409575</xdr:colOff>
          <xdr:row>24</xdr:row>
          <xdr:rowOff>276225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2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25</xdr:row>
          <xdr:rowOff>57150</xdr:rowOff>
        </xdr:from>
        <xdr:to>
          <xdr:col>18</xdr:col>
          <xdr:colOff>409575</xdr:colOff>
          <xdr:row>25</xdr:row>
          <xdr:rowOff>276225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2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26</xdr:row>
          <xdr:rowOff>57150</xdr:rowOff>
        </xdr:from>
        <xdr:to>
          <xdr:col>18</xdr:col>
          <xdr:colOff>409575</xdr:colOff>
          <xdr:row>26</xdr:row>
          <xdr:rowOff>276225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2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27</xdr:row>
          <xdr:rowOff>57150</xdr:rowOff>
        </xdr:from>
        <xdr:to>
          <xdr:col>18</xdr:col>
          <xdr:colOff>409575</xdr:colOff>
          <xdr:row>27</xdr:row>
          <xdr:rowOff>276225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2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28</xdr:row>
          <xdr:rowOff>57150</xdr:rowOff>
        </xdr:from>
        <xdr:to>
          <xdr:col>18</xdr:col>
          <xdr:colOff>409575</xdr:colOff>
          <xdr:row>28</xdr:row>
          <xdr:rowOff>276225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2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7</xdr:row>
          <xdr:rowOff>28575</xdr:rowOff>
        </xdr:from>
        <xdr:to>
          <xdr:col>13</xdr:col>
          <xdr:colOff>466725</xdr:colOff>
          <xdr:row>8</xdr:row>
          <xdr:rowOff>47625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2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7</xdr:row>
          <xdr:rowOff>28575</xdr:rowOff>
        </xdr:from>
        <xdr:to>
          <xdr:col>13</xdr:col>
          <xdr:colOff>466725</xdr:colOff>
          <xdr:row>8</xdr:row>
          <xdr:rowOff>47625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2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762000</xdr:colOff>
          <xdr:row>7</xdr:row>
          <xdr:rowOff>28575</xdr:rowOff>
        </xdr:from>
        <xdr:to>
          <xdr:col>13</xdr:col>
          <xdr:colOff>1066800</xdr:colOff>
          <xdr:row>8</xdr:row>
          <xdr:rowOff>47625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2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9</xdr:row>
          <xdr:rowOff>28575</xdr:rowOff>
        </xdr:from>
        <xdr:to>
          <xdr:col>13</xdr:col>
          <xdr:colOff>466725</xdr:colOff>
          <xdr:row>11</xdr:row>
          <xdr:rowOff>38100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2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161925</xdr:colOff>
          <xdr:row>9</xdr:row>
          <xdr:rowOff>28575</xdr:rowOff>
        </xdr:from>
        <xdr:to>
          <xdr:col>13</xdr:col>
          <xdr:colOff>466725</xdr:colOff>
          <xdr:row>11</xdr:row>
          <xdr:rowOff>38100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2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762000</xdr:colOff>
          <xdr:row>9</xdr:row>
          <xdr:rowOff>28575</xdr:rowOff>
        </xdr:from>
        <xdr:to>
          <xdr:col>13</xdr:col>
          <xdr:colOff>1066800</xdr:colOff>
          <xdr:row>11</xdr:row>
          <xdr:rowOff>38100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2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26" Type="http://schemas.openxmlformats.org/officeDocument/2006/relationships/ctrlProp" Target="../ctrlProps/ctrlProp40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35.x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5" Type="http://schemas.openxmlformats.org/officeDocument/2006/relationships/ctrlProp" Target="../ctrlProps/ctrlProp3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0.xml"/><Relationship Id="rId20" Type="http://schemas.openxmlformats.org/officeDocument/2006/relationships/ctrlProp" Target="../ctrlProps/ctrlProp3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24" Type="http://schemas.openxmlformats.org/officeDocument/2006/relationships/ctrlProp" Target="../ctrlProps/ctrlProp38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23" Type="http://schemas.openxmlformats.org/officeDocument/2006/relationships/ctrlProp" Target="../ctrlProps/ctrlProp37.xml"/><Relationship Id="rId10" Type="http://schemas.openxmlformats.org/officeDocument/2006/relationships/ctrlProp" Target="../ctrlProps/ctrlProp24.xml"/><Relationship Id="rId19" Type="http://schemas.openxmlformats.org/officeDocument/2006/relationships/ctrlProp" Target="../ctrlProps/ctrlProp33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Relationship Id="rId22" Type="http://schemas.openxmlformats.org/officeDocument/2006/relationships/ctrlProp" Target="../ctrlProps/ctrlProp3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693B5-5ECA-43C7-8058-7AB81D5ADFE6}">
  <dimension ref="A1:XFD271"/>
  <sheetViews>
    <sheetView tabSelected="1" zoomScale="80" zoomScaleNormal="80" workbookViewId="0">
      <selection activeCell="F14" sqref="F14:G14"/>
    </sheetView>
  </sheetViews>
  <sheetFormatPr baseColWidth="10" defaultColWidth="12.5703125" defaultRowHeight="0" customHeight="1" zeroHeight="1" x14ac:dyDescent="0.25"/>
  <cols>
    <col min="1" max="1" width="23" style="216" customWidth="1"/>
    <col min="2" max="2" width="22.85546875" style="216" customWidth="1"/>
    <col min="3" max="3" width="9.42578125" style="216" customWidth="1"/>
    <col min="4" max="4" width="15" style="216" customWidth="1"/>
    <col min="5" max="5" width="33.85546875" style="216" customWidth="1"/>
    <col min="6" max="6" width="11.85546875" style="216" customWidth="1"/>
    <col min="7" max="7" width="22.28515625" style="216" customWidth="1"/>
    <col min="8" max="8" width="8.140625" style="216" customWidth="1"/>
    <col min="9" max="9" width="28.28515625" style="216" customWidth="1"/>
    <col min="10" max="10" width="21.7109375" style="216" customWidth="1"/>
    <col min="11" max="11" width="26.140625" style="216" customWidth="1"/>
    <col min="12" max="12" width="10.28515625" style="216" customWidth="1"/>
    <col min="13" max="13" width="51" style="216" customWidth="1"/>
    <col min="14" max="14" width="5.28515625" style="216" hidden="1" customWidth="1"/>
    <col min="15" max="15" width="2.42578125" style="216" hidden="1" customWidth="1"/>
    <col min="16" max="16" width="8.140625" style="216" hidden="1" customWidth="1"/>
    <col min="17" max="17" width="12.85546875" style="216" hidden="1" customWidth="1"/>
    <col min="18" max="18" width="18.5703125" style="216" hidden="1" customWidth="1"/>
    <col min="19" max="19" width="12.5703125" style="216" hidden="1" customWidth="1"/>
    <col min="20" max="20" width="12.28515625" style="216" hidden="1" customWidth="1"/>
    <col min="21" max="21" width="10" style="216" hidden="1" customWidth="1"/>
    <col min="22" max="22" width="12" style="216" hidden="1" customWidth="1"/>
    <col min="23" max="23" width="25.85546875" style="216" hidden="1" customWidth="1"/>
    <col min="24" max="24" width="12.42578125" style="216" hidden="1" customWidth="1"/>
    <col min="25" max="25" width="48.42578125" style="216" hidden="1" customWidth="1"/>
    <col min="26" max="26" width="8.5703125" style="216" hidden="1" customWidth="1"/>
    <col min="27" max="27" width="54.42578125" style="216" hidden="1" customWidth="1"/>
    <col min="28" max="28" width="9.7109375" style="216" hidden="1" customWidth="1"/>
    <col min="29" max="29" width="43" style="216" hidden="1" customWidth="1"/>
    <col min="30" max="30" width="12.5703125" style="216" hidden="1" customWidth="1"/>
    <col min="31" max="31" width="15.85546875" style="216" hidden="1" customWidth="1"/>
    <col min="32" max="32" width="12.5703125" style="216" hidden="1" customWidth="1"/>
    <col min="33" max="34" width="25.28515625" style="216" hidden="1" customWidth="1"/>
    <col min="35" max="35" width="12.5703125" style="216" hidden="1" customWidth="1"/>
    <col min="36" max="36" width="7.42578125" style="216" hidden="1" customWidth="1"/>
    <col min="37" max="37" width="31.7109375" style="216" hidden="1" customWidth="1"/>
    <col min="38" max="38" width="10" style="216" hidden="1" customWidth="1"/>
    <col min="39" max="39" width="16.7109375" style="216" hidden="1" customWidth="1"/>
    <col min="40" max="40" width="6.85546875" style="216" hidden="1" customWidth="1"/>
    <col min="41" max="43" width="12.5703125" style="216" hidden="1" customWidth="1"/>
    <col min="44" max="49" width="12.5703125" style="216" customWidth="1"/>
    <col min="50" max="50" width="12" style="216" customWidth="1"/>
    <col min="51" max="51" width="1.28515625" style="216" customWidth="1"/>
    <col min="52" max="78" width="12.5703125" style="216" customWidth="1"/>
    <col min="79" max="264" width="12.5703125" style="2" customWidth="1"/>
    <col min="265" max="265" width="2.7109375" style="2" customWidth="1"/>
    <col min="266" max="266" width="3" style="2" customWidth="1"/>
    <col min="267" max="267" width="12" style="2" customWidth="1"/>
    <col min="268" max="268" width="6.28515625" style="2" customWidth="1"/>
    <col min="269" max="269" width="24.28515625" style="2" customWidth="1"/>
    <col min="270" max="270" width="2" style="2" customWidth="1"/>
    <col min="271" max="271" width="29.7109375" style="2" customWidth="1"/>
    <col min="272" max="272" width="3" style="2" customWidth="1"/>
    <col min="273" max="273" width="9.85546875" style="2" customWidth="1"/>
    <col min="274" max="274" width="13" style="2" customWidth="1"/>
    <col min="275" max="275" width="14.140625" style="2" customWidth="1"/>
    <col min="276" max="276" width="12.5703125" style="2" customWidth="1"/>
    <col min="277" max="277" width="14.140625" style="2" customWidth="1"/>
    <col min="278" max="278" width="31.140625" style="2" customWidth="1"/>
    <col min="279" max="279" width="6.5703125" style="2" customWidth="1"/>
    <col min="280" max="280" width="2.5703125" style="2" customWidth="1"/>
    <col min="281" max="520" width="12.5703125" style="2" customWidth="1"/>
    <col min="521" max="521" width="2.7109375" style="2" customWidth="1"/>
    <col min="522" max="522" width="3" style="2" customWidth="1"/>
    <col min="523" max="523" width="12" style="2" customWidth="1"/>
    <col min="524" max="524" width="6.28515625" style="2" customWidth="1"/>
    <col min="525" max="525" width="24.28515625" style="2" customWidth="1"/>
    <col min="526" max="526" width="2" style="2" customWidth="1"/>
    <col min="527" max="527" width="29.7109375" style="2" customWidth="1"/>
    <col min="528" max="528" width="3" style="2" customWidth="1"/>
    <col min="529" max="529" width="9.85546875" style="2" customWidth="1"/>
    <col min="530" max="530" width="13" style="2" customWidth="1"/>
    <col min="531" max="531" width="14.140625" style="2" customWidth="1"/>
    <col min="532" max="532" width="12.5703125" style="2" customWidth="1"/>
    <col min="533" max="533" width="14.140625" style="2" customWidth="1"/>
    <col min="534" max="534" width="31.140625" style="2" customWidth="1"/>
    <col min="535" max="535" width="6.5703125" style="2" customWidth="1"/>
    <col min="536" max="536" width="2.5703125" style="2" customWidth="1"/>
    <col min="537" max="776" width="12.5703125" style="2" customWidth="1"/>
    <col min="777" max="777" width="2.7109375" style="2" customWidth="1"/>
    <col min="778" max="778" width="3" style="2" customWidth="1"/>
    <col min="779" max="779" width="12" style="2" customWidth="1"/>
    <col min="780" max="780" width="6.28515625" style="2" customWidth="1"/>
    <col min="781" max="781" width="24.28515625" style="2" customWidth="1"/>
    <col min="782" max="782" width="2" style="2" customWidth="1"/>
    <col min="783" max="783" width="29.7109375" style="2" customWidth="1"/>
    <col min="784" max="784" width="3" style="2" customWidth="1"/>
    <col min="785" max="785" width="9.85546875" style="2" customWidth="1"/>
    <col min="786" max="786" width="13" style="2" customWidth="1"/>
    <col min="787" max="787" width="14.140625" style="2" customWidth="1"/>
    <col min="788" max="788" width="12.5703125" style="2" customWidth="1"/>
    <col min="789" max="789" width="14.140625" style="2" customWidth="1"/>
    <col min="790" max="790" width="31.140625" style="2" customWidth="1"/>
    <col min="791" max="791" width="6.5703125" style="2" customWidth="1"/>
    <col min="792" max="792" width="2.5703125" style="2" customWidth="1"/>
    <col min="793" max="1032" width="12.5703125" style="2" customWidth="1"/>
    <col min="1033" max="1033" width="2.7109375" style="2" customWidth="1"/>
    <col min="1034" max="1034" width="3" style="2" customWidth="1"/>
    <col min="1035" max="1035" width="12" style="2" customWidth="1"/>
    <col min="1036" max="1036" width="6.28515625" style="2" customWidth="1"/>
    <col min="1037" max="1037" width="24.28515625" style="2" customWidth="1"/>
    <col min="1038" max="1038" width="2" style="2" customWidth="1"/>
    <col min="1039" max="1039" width="29.7109375" style="2" customWidth="1"/>
    <col min="1040" max="1040" width="3" style="2" customWidth="1"/>
    <col min="1041" max="1041" width="9.85546875" style="2" customWidth="1"/>
    <col min="1042" max="1042" width="13" style="2" customWidth="1"/>
    <col min="1043" max="1043" width="14.140625" style="2" customWidth="1"/>
    <col min="1044" max="1044" width="12.5703125" style="2" customWidth="1"/>
    <col min="1045" max="1045" width="14.140625" style="2" customWidth="1"/>
    <col min="1046" max="1046" width="31.140625" style="2" customWidth="1"/>
    <col min="1047" max="1047" width="6.5703125" style="2" customWidth="1"/>
    <col min="1048" max="1048" width="2.5703125" style="2" customWidth="1"/>
    <col min="1049" max="1288" width="12.5703125" style="2" customWidth="1"/>
    <col min="1289" max="1289" width="2.7109375" style="2" customWidth="1"/>
    <col min="1290" max="1290" width="3" style="2" customWidth="1"/>
    <col min="1291" max="1291" width="12" style="2" customWidth="1"/>
    <col min="1292" max="1292" width="6.28515625" style="2" customWidth="1"/>
    <col min="1293" max="1293" width="24.28515625" style="2" customWidth="1"/>
    <col min="1294" max="1294" width="2" style="2" customWidth="1"/>
    <col min="1295" max="1295" width="29.7109375" style="2" customWidth="1"/>
    <col min="1296" max="1296" width="3" style="2" customWidth="1"/>
    <col min="1297" max="1297" width="9.85546875" style="2" customWidth="1"/>
    <col min="1298" max="1298" width="13" style="2" customWidth="1"/>
    <col min="1299" max="1299" width="14.140625" style="2" customWidth="1"/>
    <col min="1300" max="1300" width="12.5703125" style="2" customWidth="1"/>
    <col min="1301" max="1301" width="14.140625" style="2" customWidth="1"/>
    <col min="1302" max="1302" width="31.140625" style="2" customWidth="1"/>
    <col min="1303" max="1303" width="6.5703125" style="2" customWidth="1"/>
    <col min="1304" max="1304" width="2.5703125" style="2" customWidth="1"/>
    <col min="1305" max="1544" width="12.5703125" style="2" customWidth="1"/>
    <col min="1545" max="1545" width="2.7109375" style="2" customWidth="1"/>
    <col min="1546" max="1546" width="3" style="2" customWidth="1"/>
    <col min="1547" max="1547" width="12" style="2" customWidth="1"/>
    <col min="1548" max="1548" width="6.28515625" style="2" customWidth="1"/>
    <col min="1549" max="1549" width="24.28515625" style="2" customWidth="1"/>
    <col min="1550" max="1550" width="2" style="2" customWidth="1"/>
    <col min="1551" max="1551" width="29.7109375" style="2" customWidth="1"/>
    <col min="1552" max="1552" width="3" style="2" customWidth="1"/>
    <col min="1553" max="1553" width="9.85546875" style="2" customWidth="1"/>
    <col min="1554" max="1554" width="13" style="2" customWidth="1"/>
    <col min="1555" max="1555" width="14.140625" style="2" customWidth="1"/>
    <col min="1556" max="1556" width="12.5703125" style="2" customWidth="1"/>
    <col min="1557" max="1557" width="14.140625" style="2" customWidth="1"/>
    <col min="1558" max="1558" width="31.140625" style="2" customWidth="1"/>
    <col min="1559" max="1559" width="6.5703125" style="2" customWidth="1"/>
    <col min="1560" max="1560" width="2.5703125" style="2" customWidth="1"/>
    <col min="1561" max="1800" width="12.5703125" style="2" customWidth="1"/>
    <col min="1801" max="1801" width="2.7109375" style="2" customWidth="1"/>
    <col min="1802" max="1802" width="3" style="2" customWidth="1"/>
    <col min="1803" max="1803" width="12" style="2" customWidth="1"/>
    <col min="1804" max="1804" width="6.28515625" style="2" customWidth="1"/>
    <col min="1805" max="1805" width="24.28515625" style="2" customWidth="1"/>
    <col min="1806" max="1806" width="2" style="2" customWidth="1"/>
    <col min="1807" max="1807" width="29.7109375" style="2" customWidth="1"/>
    <col min="1808" max="1808" width="3" style="2" customWidth="1"/>
    <col min="1809" max="1809" width="9.85546875" style="2" customWidth="1"/>
    <col min="1810" max="1810" width="13" style="2" customWidth="1"/>
    <col min="1811" max="1811" width="14.140625" style="2" customWidth="1"/>
    <col min="1812" max="1812" width="12.5703125" style="2" customWidth="1"/>
    <col min="1813" max="1813" width="14.140625" style="2" customWidth="1"/>
    <col min="1814" max="1814" width="31.140625" style="2" customWidth="1"/>
    <col min="1815" max="1815" width="6.5703125" style="2" customWidth="1"/>
    <col min="1816" max="1816" width="2.5703125" style="2" customWidth="1"/>
    <col min="1817" max="2056" width="12.5703125" style="2" customWidth="1"/>
    <col min="2057" max="2057" width="2.7109375" style="2" customWidth="1"/>
    <col min="2058" max="2058" width="3" style="2" customWidth="1"/>
    <col min="2059" max="2059" width="12" style="2" customWidth="1"/>
    <col min="2060" max="2060" width="6.28515625" style="2" customWidth="1"/>
    <col min="2061" max="2061" width="24.28515625" style="2" customWidth="1"/>
    <col min="2062" max="2062" width="2" style="2" customWidth="1"/>
    <col min="2063" max="2063" width="29.7109375" style="2" customWidth="1"/>
    <col min="2064" max="2064" width="3" style="2" customWidth="1"/>
    <col min="2065" max="2065" width="9.85546875" style="2" customWidth="1"/>
    <col min="2066" max="2066" width="13" style="2" customWidth="1"/>
    <col min="2067" max="2067" width="14.140625" style="2" customWidth="1"/>
    <col min="2068" max="2068" width="12.5703125" style="2" customWidth="1"/>
    <col min="2069" max="2069" width="14.140625" style="2" customWidth="1"/>
    <col min="2070" max="2070" width="31.140625" style="2" customWidth="1"/>
    <col min="2071" max="2071" width="6.5703125" style="2" customWidth="1"/>
    <col min="2072" max="2072" width="2.5703125" style="2" customWidth="1"/>
    <col min="2073" max="2312" width="12.5703125" style="2" customWidth="1"/>
    <col min="2313" max="2313" width="2.7109375" style="2" customWidth="1"/>
    <col min="2314" max="2314" width="3" style="2" customWidth="1"/>
    <col min="2315" max="2315" width="12" style="2" customWidth="1"/>
    <col min="2316" max="2316" width="6.28515625" style="2" customWidth="1"/>
    <col min="2317" max="2317" width="24.28515625" style="2" customWidth="1"/>
    <col min="2318" max="2318" width="2" style="2" customWidth="1"/>
    <col min="2319" max="2319" width="29.7109375" style="2" customWidth="1"/>
    <col min="2320" max="2320" width="3" style="2" customWidth="1"/>
    <col min="2321" max="2321" width="9.85546875" style="2" customWidth="1"/>
    <col min="2322" max="2322" width="13" style="2" customWidth="1"/>
    <col min="2323" max="2323" width="14.140625" style="2" customWidth="1"/>
    <col min="2324" max="2324" width="12.5703125" style="2" customWidth="1"/>
    <col min="2325" max="2325" width="14.140625" style="2" customWidth="1"/>
    <col min="2326" max="2326" width="31.140625" style="2" customWidth="1"/>
    <col min="2327" max="2327" width="6.5703125" style="2" customWidth="1"/>
    <col min="2328" max="2328" width="2.5703125" style="2" customWidth="1"/>
    <col min="2329" max="2568" width="12.5703125" style="2" customWidth="1"/>
    <col min="2569" max="2569" width="2.7109375" style="2" customWidth="1"/>
    <col min="2570" max="2570" width="3" style="2" customWidth="1"/>
    <col min="2571" max="2571" width="12" style="2" customWidth="1"/>
    <col min="2572" max="2572" width="6.28515625" style="2" customWidth="1"/>
    <col min="2573" max="2573" width="24.28515625" style="2" customWidth="1"/>
    <col min="2574" max="2574" width="2" style="2" customWidth="1"/>
    <col min="2575" max="2575" width="29.7109375" style="2" customWidth="1"/>
    <col min="2576" max="2576" width="3" style="2" customWidth="1"/>
    <col min="2577" max="2577" width="9.85546875" style="2" customWidth="1"/>
    <col min="2578" max="2578" width="13" style="2" customWidth="1"/>
    <col min="2579" max="2579" width="14.140625" style="2" customWidth="1"/>
    <col min="2580" max="2580" width="12.5703125" style="2" customWidth="1"/>
    <col min="2581" max="2581" width="14.140625" style="2" customWidth="1"/>
    <col min="2582" max="2582" width="31.140625" style="2" customWidth="1"/>
    <col min="2583" max="2583" width="6.5703125" style="2" customWidth="1"/>
    <col min="2584" max="2584" width="2.5703125" style="2" customWidth="1"/>
    <col min="2585" max="2824" width="12.5703125" style="2" customWidth="1"/>
    <col min="2825" max="2825" width="2.7109375" style="2" customWidth="1"/>
    <col min="2826" max="2826" width="3" style="2" customWidth="1"/>
    <col min="2827" max="2827" width="12" style="2" customWidth="1"/>
    <col min="2828" max="2828" width="6.28515625" style="2" customWidth="1"/>
    <col min="2829" max="2829" width="24.28515625" style="2" customWidth="1"/>
    <col min="2830" max="2830" width="2" style="2" customWidth="1"/>
    <col min="2831" max="2831" width="29.7109375" style="2" customWidth="1"/>
    <col min="2832" max="2832" width="3" style="2" customWidth="1"/>
    <col min="2833" max="2833" width="9.85546875" style="2" customWidth="1"/>
    <col min="2834" max="2834" width="13" style="2" customWidth="1"/>
    <col min="2835" max="2835" width="14.140625" style="2" customWidth="1"/>
    <col min="2836" max="2836" width="12.5703125" style="2" customWidth="1"/>
    <col min="2837" max="2837" width="14.140625" style="2" customWidth="1"/>
    <col min="2838" max="2838" width="31.140625" style="2" customWidth="1"/>
    <col min="2839" max="2839" width="6.5703125" style="2" customWidth="1"/>
    <col min="2840" max="2840" width="2.5703125" style="2" customWidth="1"/>
    <col min="2841" max="3080" width="12.5703125" style="2" customWidth="1"/>
    <col min="3081" max="3081" width="2.7109375" style="2" customWidth="1"/>
    <col min="3082" max="3082" width="3" style="2" customWidth="1"/>
    <col min="3083" max="3083" width="12" style="2" customWidth="1"/>
    <col min="3084" max="3084" width="6.28515625" style="2" customWidth="1"/>
    <col min="3085" max="3085" width="24.28515625" style="2" customWidth="1"/>
    <col min="3086" max="3086" width="2" style="2" customWidth="1"/>
    <col min="3087" max="3087" width="29.7109375" style="2" customWidth="1"/>
    <col min="3088" max="3088" width="3" style="2" customWidth="1"/>
    <col min="3089" max="3089" width="9.85546875" style="2" customWidth="1"/>
    <col min="3090" max="3090" width="13" style="2" customWidth="1"/>
    <col min="3091" max="3091" width="14.140625" style="2" customWidth="1"/>
    <col min="3092" max="3092" width="12.5703125" style="2" customWidth="1"/>
    <col min="3093" max="3093" width="14.140625" style="2" customWidth="1"/>
    <col min="3094" max="3094" width="31.140625" style="2" customWidth="1"/>
    <col min="3095" max="3095" width="6.5703125" style="2" customWidth="1"/>
    <col min="3096" max="3096" width="2.5703125" style="2" customWidth="1"/>
    <col min="3097" max="3336" width="12.5703125" style="2" customWidth="1"/>
    <col min="3337" max="3337" width="2.7109375" style="2" customWidth="1"/>
    <col min="3338" max="3338" width="3" style="2" customWidth="1"/>
    <col min="3339" max="3339" width="12" style="2" customWidth="1"/>
    <col min="3340" max="3340" width="6.28515625" style="2" customWidth="1"/>
    <col min="3341" max="3341" width="24.28515625" style="2" customWidth="1"/>
    <col min="3342" max="3342" width="2" style="2" customWidth="1"/>
    <col min="3343" max="3343" width="29.7109375" style="2" customWidth="1"/>
    <col min="3344" max="3344" width="3" style="2" customWidth="1"/>
    <col min="3345" max="3345" width="9.85546875" style="2" customWidth="1"/>
    <col min="3346" max="3346" width="13" style="2" customWidth="1"/>
    <col min="3347" max="3347" width="14.140625" style="2" customWidth="1"/>
    <col min="3348" max="3348" width="12.5703125" style="2" customWidth="1"/>
    <col min="3349" max="3349" width="14.140625" style="2" customWidth="1"/>
    <col min="3350" max="3350" width="31.140625" style="2" customWidth="1"/>
    <col min="3351" max="3351" width="6.5703125" style="2" customWidth="1"/>
    <col min="3352" max="3352" width="2.5703125" style="2" customWidth="1"/>
    <col min="3353" max="3592" width="12.5703125" style="2" customWidth="1"/>
    <col min="3593" max="3593" width="2.7109375" style="2" customWidth="1"/>
    <col min="3594" max="3594" width="3" style="2" customWidth="1"/>
    <col min="3595" max="3595" width="12" style="2" customWidth="1"/>
    <col min="3596" max="3596" width="6.28515625" style="2" customWidth="1"/>
    <col min="3597" max="3597" width="24.28515625" style="2" customWidth="1"/>
    <col min="3598" max="3598" width="2" style="2" customWidth="1"/>
    <col min="3599" max="3599" width="29.7109375" style="2" customWidth="1"/>
    <col min="3600" max="3600" width="3" style="2" customWidth="1"/>
    <col min="3601" max="3601" width="9.85546875" style="2" customWidth="1"/>
    <col min="3602" max="3602" width="13" style="2" customWidth="1"/>
    <col min="3603" max="3603" width="14.140625" style="2" customWidth="1"/>
    <col min="3604" max="3604" width="12.5703125" style="2" customWidth="1"/>
    <col min="3605" max="3605" width="14.140625" style="2" customWidth="1"/>
    <col min="3606" max="3606" width="31.140625" style="2" customWidth="1"/>
    <col min="3607" max="3607" width="6.5703125" style="2" customWidth="1"/>
    <col min="3608" max="3608" width="2.5703125" style="2" customWidth="1"/>
    <col min="3609" max="3848" width="12.5703125" style="2" customWidth="1"/>
    <col min="3849" max="3849" width="2.7109375" style="2" customWidth="1"/>
    <col min="3850" max="3850" width="3" style="2" customWidth="1"/>
    <col min="3851" max="3851" width="12" style="2" customWidth="1"/>
    <col min="3852" max="3852" width="6.28515625" style="2" customWidth="1"/>
    <col min="3853" max="3853" width="24.28515625" style="2" customWidth="1"/>
    <col min="3854" max="3854" width="2" style="2" customWidth="1"/>
    <col min="3855" max="3855" width="29.7109375" style="2" customWidth="1"/>
    <col min="3856" max="3856" width="3" style="2" customWidth="1"/>
    <col min="3857" max="3857" width="9.85546875" style="2" customWidth="1"/>
    <col min="3858" max="3858" width="13" style="2" customWidth="1"/>
    <col min="3859" max="3859" width="14.140625" style="2" customWidth="1"/>
    <col min="3860" max="3860" width="12.5703125" style="2" customWidth="1"/>
    <col min="3861" max="3861" width="14.140625" style="2" customWidth="1"/>
    <col min="3862" max="3862" width="31.140625" style="2" customWidth="1"/>
    <col min="3863" max="3863" width="6.5703125" style="2" customWidth="1"/>
    <col min="3864" max="3864" width="2.5703125" style="2" customWidth="1"/>
    <col min="3865" max="4104" width="12.5703125" style="2" customWidth="1"/>
    <col min="4105" max="4105" width="2.7109375" style="2" customWidth="1"/>
    <col min="4106" max="4106" width="3" style="2" customWidth="1"/>
    <col min="4107" max="4107" width="12" style="2" customWidth="1"/>
    <col min="4108" max="4108" width="6.28515625" style="2" customWidth="1"/>
    <col min="4109" max="4109" width="24.28515625" style="2" customWidth="1"/>
    <col min="4110" max="4110" width="2" style="2" customWidth="1"/>
    <col min="4111" max="4111" width="29.7109375" style="2" customWidth="1"/>
    <col min="4112" max="4112" width="3" style="2" customWidth="1"/>
    <col min="4113" max="4113" width="9.85546875" style="2" customWidth="1"/>
    <col min="4114" max="4114" width="13" style="2" customWidth="1"/>
    <col min="4115" max="4115" width="14.140625" style="2" customWidth="1"/>
    <col min="4116" max="4116" width="12.5703125" style="2" customWidth="1"/>
    <col min="4117" max="4117" width="14.140625" style="2" customWidth="1"/>
    <col min="4118" max="4118" width="31.140625" style="2" customWidth="1"/>
    <col min="4119" max="4119" width="6.5703125" style="2" customWidth="1"/>
    <col min="4120" max="4120" width="2.5703125" style="2" customWidth="1"/>
    <col min="4121" max="4360" width="12.5703125" style="2" customWidth="1"/>
    <col min="4361" max="4361" width="2.7109375" style="2" customWidth="1"/>
    <col min="4362" max="4362" width="3" style="2" customWidth="1"/>
    <col min="4363" max="4363" width="12" style="2" customWidth="1"/>
    <col min="4364" max="4364" width="6.28515625" style="2" customWidth="1"/>
    <col min="4365" max="4365" width="24.28515625" style="2" customWidth="1"/>
    <col min="4366" max="4366" width="2" style="2" customWidth="1"/>
    <col min="4367" max="4367" width="29.7109375" style="2" customWidth="1"/>
    <col min="4368" max="4368" width="3" style="2" customWidth="1"/>
    <col min="4369" max="4369" width="9.85546875" style="2" customWidth="1"/>
    <col min="4370" max="4370" width="13" style="2" customWidth="1"/>
    <col min="4371" max="4371" width="14.140625" style="2" customWidth="1"/>
    <col min="4372" max="4372" width="12.5703125" style="2" customWidth="1"/>
    <col min="4373" max="4373" width="14.140625" style="2" customWidth="1"/>
    <col min="4374" max="4374" width="31.140625" style="2" customWidth="1"/>
    <col min="4375" max="4375" width="6.5703125" style="2" customWidth="1"/>
    <col min="4376" max="4376" width="2.5703125" style="2" customWidth="1"/>
    <col min="4377" max="4616" width="12.5703125" style="2" customWidth="1"/>
    <col min="4617" max="4617" width="2.7109375" style="2" customWidth="1"/>
    <col min="4618" max="4618" width="3" style="2" customWidth="1"/>
    <col min="4619" max="4619" width="12" style="2" customWidth="1"/>
    <col min="4620" max="4620" width="6.28515625" style="2" customWidth="1"/>
    <col min="4621" max="4621" width="24.28515625" style="2" customWidth="1"/>
    <col min="4622" max="4622" width="2" style="2" customWidth="1"/>
    <col min="4623" max="4623" width="29.7109375" style="2" customWidth="1"/>
    <col min="4624" max="4624" width="3" style="2" customWidth="1"/>
    <col min="4625" max="4625" width="9.85546875" style="2" customWidth="1"/>
    <col min="4626" max="4626" width="13" style="2" customWidth="1"/>
    <col min="4627" max="4627" width="14.140625" style="2" customWidth="1"/>
    <col min="4628" max="4628" width="12.5703125" style="2" customWidth="1"/>
    <col min="4629" max="4629" width="14.140625" style="2" customWidth="1"/>
    <col min="4630" max="4630" width="31.140625" style="2" customWidth="1"/>
    <col min="4631" max="4631" width="6.5703125" style="2" customWidth="1"/>
    <col min="4632" max="4632" width="2.5703125" style="2" customWidth="1"/>
    <col min="4633" max="4872" width="12.5703125" style="2" customWidth="1"/>
    <col min="4873" max="4873" width="2.7109375" style="2" customWidth="1"/>
    <col min="4874" max="4874" width="3" style="2" customWidth="1"/>
    <col min="4875" max="4875" width="12" style="2" customWidth="1"/>
    <col min="4876" max="4876" width="6.28515625" style="2" customWidth="1"/>
    <col min="4877" max="4877" width="24.28515625" style="2" customWidth="1"/>
    <col min="4878" max="4878" width="2" style="2" customWidth="1"/>
    <col min="4879" max="4879" width="29.7109375" style="2" customWidth="1"/>
    <col min="4880" max="4880" width="3" style="2" customWidth="1"/>
    <col min="4881" max="4881" width="9.85546875" style="2" customWidth="1"/>
    <col min="4882" max="4882" width="13" style="2" customWidth="1"/>
    <col min="4883" max="4883" width="14.140625" style="2" customWidth="1"/>
    <col min="4884" max="4884" width="12.5703125" style="2" customWidth="1"/>
    <col min="4885" max="4885" width="14.140625" style="2" customWidth="1"/>
    <col min="4886" max="4886" width="31.140625" style="2" customWidth="1"/>
    <col min="4887" max="4887" width="6.5703125" style="2" customWidth="1"/>
    <col min="4888" max="4888" width="2.5703125" style="2" customWidth="1"/>
    <col min="4889" max="5128" width="12.5703125" style="2" customWidth="1"/>
    <col min="5129" max="5129" width="2.7109375" style="2" customWidth="1"/>
    <col min="5130" max="5130" width="3" style="2" customWidth="1"/>
    <col min="5131" max="5131" width="12" style="2" customWidth="1"/>
    <col min="5132" max="5132" width="6.28515625" style="2" customWidth="1"/>
    <col min="5133" max="5133" width="24.28515625" style="2" customWidth="1"/>
    <col min="5134" max="5134" width="2" style="2" customWidth="1"/>
    <col min="5135" max="5135" width="29.7109375" style="2" customWidth="1"/>
    <col min="5136" max="5136" width="3" style="2" customWidth="1"/>
    <col min="5137" max="5137" width="9.85546875" style="2" customWidth="1"/>
    <col min="5138" max="5138" width="13" style="2" customWidth="1"/>
    <col min="5139" max="5139" width="14.140625" style="2" customWidth="1"/>
    <col min="5140" max="5140" width="12.5703125" style="2" customWidth="1"/>
    <col min="5141" max="5141" width="14.140625" style="2" customWidth="1"/>
    <col min="5142" max="5142" width="31.140625" style="2" customWidth="1"/>
    <col min="5143" max="5143" width="6.5703125" style="2" customWidth="1"/>
    <col min="5144" max="5144" width="2.5703125" style="2" customWidth="1"/>
    <col min="5145" max="5384" width="12.5703125" style="2" customWidth="1"/>
    <col min="5385" max="5385" width="2.7109375" style="2" customWidth="1"/>
    <col min="5386" max="5386" width="3" style="2" customWidth="1"/>
    <col min="5387" max="5387" width="12" style="2" customWidth="1"/>
    <col min="5388" max="5388" width="6.28515625" style="2" customWidth="1"/>
    <col min="5389" max="5389" width="24.28515625" style="2" customWidth="1"/>
    <col min="5390" max="5390" width="2" style="2" customWidth="1"/>
    <col min="5391" max="5391" width="29.7109375" style="2" customWidth="1"/>
    <col min="5392" max="5392" width="3" style="2" customWidth="1"/>
    <col min="5393" max="5393" width="9.85546875" style="2" customWidth="1"/>
    <col min="5394" max="5394" width="13" style="2" customWidth="1"/>
    <col min="5395" max="5395" width="14.140625" style="2" customWidth="1"/>
    <col min="5396" max="5396" width="12.5703125" style="2" customWidth="1"/>
    <col min="5397" max="5397" width="14.140625" style="2" customWidth="1"/>
    <col min="5398" max="5398" width="31.140625" style="2" customWidth="1"/>
    <col min="5399" max="5399" width="6.5703125" style="2" customWidth="1"/>
    <col min="5400" max="5400" width="2.5703125" style="2" customWidth="1"/>
    <col min="5401" max="5640" width="12.5703125" style="2" customWidth="1"/>
    <col min="5641" max="5641" width="2.7109375" style="2" customWidth="1"/>
    <col min="5642" max="5642" width="3" style="2" customWidth="1"/>
    <col min="5643" max="5643" width="12" style="2" customWidth="1"/>
    <col min="5644" max="5644" width="6.28515625" style="2" customWidth="1"/>
    <col min="5645" max="5645" width="24.28515625" style="2" customWidth="1"/>
    <col min="5646" max="5646" width="2" style="2" customWidth="1"/>
    <col min="5647" max="5647" width="29.7109375" style="2" customWidth="1"/>
    <col min="5648" max="5648" width="3" style="2" customWidth="1"/>
    <col min="5649" max="5649" width="9.85546875" style="2" customWidth="1"/>
    <col min="5650" max="5650" width="13" style="2" customWidth="1"/>
    <col min="5651" max="5651" width="14.140625" style="2" customWidth="1"/>
    <col min="5652" max="5652" width="12.5703125" style="2" customWidth="1"/>
    <col min="5653" max="5653" width="14.140625" style="2" customWidth="1"/>
    <col min="5654" max="5654" width="31.140625" style="2" customWidth="1"/>
    <col min="5655" max="5655" width="6.5703125" style="2" customWidth="1"/>
    <col min="5656" max="5656" width="2.5703125" style="2" customWidth="1"/>
    <col min="5657" max="5896" width="12.5703125" style="2" customWidth="1"/>
    <col min="5897" max="5897" width="2.7109375" style="2" customWidth="1"/>
    <col min="5898" max="5898" width="3" style="2" customWidth="1"/>
    <col min="5899" max="5899" width="12" style="2" customWidth="1"/>
    <col min="5900" max="5900" width="6.28515625" style="2" customWidth="1"/>
    <col min="5901" max="5901" width="24.28515625" style="2" customWidth="1"/>
    <col min="5902" max="5902" width="2" style="2" customWidth="1"/>
    <col min="5903" max="5903" width="29.7109375" style="2" customWidth="1"/>
    <col min="5904" max="5904" width="3" style="2" customWidth="1"/>
    <col min="5905" max="5905" width="9.85546875" style="2" customWidth="1"/>
    <col min="5906" max="5906" width="13" style="2" customWidth="1"/>
    <col min="5907" max="5907" width="14.140625" style="2" customWidth="1"/>
    <col min="5908" max="5908" width="12.5703125" style="2" customWidth="1"/>
    <col min="5909" max="5909" width="14.140625" style="2" customWidth="1"/>
    <col min="5910" max="5910" width="31.140625" style="2" customWidth="1"/>
    <col min="5911" max="5911" width="6.5703125" style="2" customWidth="1"/>
    <col min="5912" max="5912" width="2.5703125" style="2" customWidth="1"/>
    <col min="5913" max="6152" width="12.5703125" style="2" customWidth="1"/>
    <col min="6153" max="6153" width="2.7109375" style="2" customWidth="1"/>
    <col min="6154" max="6154" width="3" style="2" customWidth="1"/>
    <col min="6155" max="6155" width="12" style="2" customWidth="1"/>
    <col min="6156" max="6156" width="6.28515625" style="2" customWidth="1"/>
    <col min="6157" max="6157" width="24.28515625" style="2" customWidth="1"/>
    <col min="6158" max="6158" width="2" style="2" customWidth="1"/>
    <col min="6159" max="6159" width="29.7109375" style="2" customWidth="1"/>
    <col min="6160" max="6160" width="3" style="2" customWidth="1"/>
    <col min="6161" max="6161" width="9.85546875" style="2" customWidth="1"/>
    <col min="6162" max="6162" width="13" style="2" customWidth="1"/>
    <col min="6163" max="6163" width="14.140625" style="2" customWidth="1"/>
    <col min="6164" max="6164" width="12.5703125" style="2" customWidth="1"/>
    <col min="6165" max="6165" width="14.140625" style="2" customWidth="1"/>
    <col min="6166" max="6166" width="31.140625" style="2" customWidth="1"/>
    <col min="6167" max="6167" width="6.5703125" style="2" customWidth="1"/>
    <col min="6168" max="6168" width="2.5703125" style="2" customWidth="1"/>
    <col min="6169" max="6408" width="12.5703125" style="2" customWidth="1"/>
    <col min="6409" max="6409" width="2.7109375" style="2" customWidth="1"/>
    <col min="6410" max="6410" width="3" style="2" customWidth="1"/>
    <col min="6411" max="6411" width="12" style="2" customWidth="1"/>
    <col min="6412" max="6412" width="6.28515625" style="2" customWidth="1"/>
    <col min="6413" max="6413" width="24.28515625" style="2" customWidth="1"/>
    <col min="6414" max="6414" width="2" style="2" customWidth="1"/>
    <col min="6415" max="6415" width="29.7109375" style="2" customWidth="1"/>
    <col min="6416" max="6416" width="3" style="2" customWidth="1"/>
    <col min="6417" max="6417" width="9.85546875" style="2" customWidth="1"/>
    <col min="6418" max="6418" width="13" style="2" customWidth="1"/>
    <col min="6419" max="6419" width="14.140625" style="2" customWidth="1"/>
    <col min="6420" max="6420" width="12.5703125" style="2" customWidth="1"/>
    <col min="6421" max="6421" width="14.140625" style="2" customWidth="1"/>
    <col min="6422" max="6422" width="31.140625" style="2" customWidth="1"/>
    <col min="6423" max="6423" width="6.5703125" style="2" customWidth="1"/>
    <col min="6424" max="6424" width="2.5703125" style="2" customWidth="1"/>
    <col min="6425" max="6664" width="12.5703125" style="2" customWidth="1"/>
    <col min="6665" max="6665" width="2.7109375" style="2" customWidth="1"/>
    <col min="6666" max="6666" width="3" style="2" customWidth="1"/>
    <col min="6667" max="6667" width="12" style="2" customWidth="1"/>
    <col min="6668" max="6668" width="6.28515625" style="2" customWidth="1"/>
    <col min="6669" max="6669" width="24.28515625" style="2" customWidth="1"/>
    <col min="6670" max="6670" width="2" style="2" customWidth="1"/>
    <col min="6671" max="6671" width="29.7109375" style="2" customWidth="1"/>
    <col min="6672" max="6672" width="3" style="2" customWidth="1"/>
    <col min="6673" max="6673" width="9.85546875" style="2" customWidth="1"/>
    <col min="6674" max="6674" width="13" style="2" customWidth="1"/>
    <col min="6675" max="6675" width="14.140625" style="2" customWidth="1"/>
    <col min="6676" max="6676" width="12.5703125" style="2" customWidth="1"/>
    <col min="6677" max="6677" width="14.140625" style="2" customWidth="1"/>
    <col min="6678" max="6678" width="31.140625" style="2" customWidth="1"/>
    <col min="6679" max="6679" width="6.5703125" style="2" customWidth="1"/>
    <col min="6680" max="6680" width="2.5703125" style="2" customWidth="1"/>
    <col min="6681" max="6920" width="12.5703125" style="2" customWidth="1"/>
    <col min="6921" max="6921" width="2.7109375" style="2" customWidth="1"/>
    <col min="6922" max="6922" width="3" style="2" customWidth="1"/>
    <col min="6923" max="6923" width="12" style="2" customWidth="1"/>
    <col min="6924" max="6924" width="6.28515625" style="2" customWidth="1"/>
    <col min="6925" max="6925" width="24.28515625" style="2" customWidth="1"/>
    <col min="6926" max="6926" width="2" style="2" customWidth="1"/>
    <col min="6927" max="6927" width="29.7109375" style="2" customWidth="1"/>
    <col min="6928" max="6928" width="3" style="2" customWidth="1"/>
    <col min="6929" max="6929" width="9.85546875" style="2" customWidth="1"/>
    <col min="6930" max="6930" width="13" style="2" customWidth="1"/>
    <col min="6931" max="6931" width="14.140625" style="2" customWidth="1"/>
    <col min="6932" max="6932" width="12.5703125" style="2" customWidth="1"/>
    <col min="6933" max="6933" width="14.140625" style="2" customWidth="1"/>
    <col min="6934" max="6934" width="31.140625" style="2" customWidth="1"/>
    <col min="6935" max="6935" width="6.5703125" style="2" customWidth="1"/>
    <col min="6936" max="6936" width="2.5703125" style="2" customWidth="1"/>
    <col min="6937" max="7176" width="12.5703125" style="2" customWidth="1"/>
    <col min="7177" max="7177" width="2.7109375" style="2" customWidth="1"/>
    <col min="7178" max="7178" width="3" style="2" customWidth="1"/>
    <col min="7179" max="7179" width="12" style="2" customWidth="1"/>
    <col min="7180" max="7180" width="6.28515625" style="2" customWidth="1"/>
    <col min="7181" max="7181" width="24.28515625" style="2" customWidth="1"/>
    <col min="7182" max="7182" width="2" style="2" customWidth="1"/>
    <col min="7183" max="7183" width="29.7109375" style="2" customWidth="1"/>
    <col min="7184" max="7184" width="3" style="2" customWidth="1"/>
    <col min="7185" max="7185" width="9.85546875" style="2" customWidth="1"/>
    <col min="7186" max="7186" width="13" style="2" customWidth="1"/>
    <col min="7187" max="7187" width="14.140625" style="2" customWidth="1"/>
    <col min="7188" max="7188" width="12.5703125" style="2" customWidth="1"/>
    <col min="7189" max="7189" width="14.140625" style="2" customWidth="1"/>
    <col min="7190" max="7190" width="31.140625" style="2" customWidth="1"/>
    <col min="7191" max="7191" width="6.5703125" style="2" customWidth="1"/>
    <col min="7192" max="7192" width="2.5703125" style="2" customWidth="1"/>
    <col min="7193" max="7432" width="12.5703125" style="2" customWidth="1"/>
    <col min="7433" max="7433" width="2.7109375" style="2" customWidth="1"/>
    <col min="7434" max="7434" width="3" style="2" customWidth="1"/>
    <col min="7435" max="7435" width="12" style="2" customWidth="1"/>
    <col min="7436" max="7436" width="6.28515625" style="2" customWidth="1"/>
    <col min="7437" max="7437" width="24.28515625" style="2" customWidth="1"/>
    <col min="7438" max="7438" width="2" style="2" customWidth="1"/>
    <col min="7439" max="7439" width="29.7109375" style="2" customWidth="1"/>
    <col min="7440" max="7440" width="3" style="2" customWidth="1"/>
    <col min="7441" max="7441" width="9.85546875" style="2" customWidth="1"/>
    <col min="7442" max="7442" width="13" style="2" customWidth="1"/>
    <col min="7443" max="7443" width="14.140625" style="2" customWidth="1"/>
    <col min="7444" max="7444" width="12.5703125" style="2" customWidth="1"/>
    <col min="7445" max="7445" width="14.140625" style="2" customWidth="1"/>
    <col min="7446" max="7446" width="31.140625" style="2" customWidth="1"/>
    <col min="7447" max="7447" width="6.5703125" style="2" customWidth="1"/>
    <col min="7448" max="7448" width="2.5703125" style="2" customWidth="1"/>
    <col min="7449" max="7688" width="12.5703125" style="2" customWidth="1"/>
    <col min="7689" max="7689" width="2.7109375" style="2" customWidth="1"/>
    <col min="7690" max="7690" width="3" style="2" customWidth="1"/>
    <col min="7691" max="7691" width="12" style="2" customWidth="1"/>
    <col min="7692" max="7692" width="6.28515625" style="2" customWidth="1"/>
    <col min="7693" max="7693" width="24.28515625" style="2" customWidth="1"/>
    <col min="7694" max="7694" width="2" style="2" customWidth="1"/>
    <col min="7695" max="7695" width="29.7109375" style="2" customWidth="1"/>
    <col min="7696" max="7696" width="3" style="2" customWidth="1"/>
    <col min="7697" max="7697" width="9.85546875" style="2" customWidth="1"/>
    <col min="7698" max="7698" width="13" style="2" customWidth="1"/>
    <col min="7699" max="7699" width="14.140625" style="2" customWidth="1"/>
    <col min="7700" max="7700" width="12.5703125" style="2" customWidth="1"/>
    <col min="7701" max="7701" width="14.140625" style="2" customWidth="1"/>
    <col min="7702" max="7702" width="31.140625" style="2" customWidth="1"/>
    <col min="7703" max="7703" width="6.5703125" style="2" customWidth="1"/>
    <col min="7704" max="7704" width="2.5703125" style="2" customWidth="1"/>
    <col min="7705" max="7944" width="12.5703125" style="2" customWidth="1"/>
    <col min="7945" max="7945" width="2.7109375" style="2" customWidth="1"/>
    <col min="7946" max="7946" width="3" style="2" customWidth="1"/>
    <col min="7947" max="7947" width="12" style="2" customWidth="1"/>
    <col min="7948" max="7948" width="6.28515625" style="2" customWidth="1"/>
    <col min="7949" max="7949" width="24.28515625" style="2" customWidth="1"/>
    <col min="7950" max="7950" width="2" style="2" customWidth="1"/>
    <col min="7951" max="7951" width="29.7109375" style="2" customWidth="1"/>
    <col min="7952" max="7952" width="3" style="2" customWidth="1"/>
    <col min="7953" max="7953" width="9.85546875" style="2" customWidth="1"/>
    <col min="7954" max="7954" width="13" style="2" customWidth="1"/>
    <col min="7955" max="7955" width="14.140625" style="2" customWidth="1"/>
    <col min="7956" max="7956" width="12.5703125" style="2" customWidth="1"/>
    <col min="7957" max="7957" width="14.140625" style="2" customWidth="1"/>
    <col min="7958" max="7958" width="31.140625" style="2" customWidth="1"/>
    <col min="7959" max="7959" width="6.5703125" style="2" customWidth="1"/>
    <col min="7960" max="7960" width="2.5703125" style="2" customWidth="1"/>
    <col min="7961" max="8200" width="12.5703125" style="2" customWidth="1"/>
    <col min="8201" max="8201" width="2.7109375" style="2" customWidth="1"/>
    <col min="8202" max="8202" width="3" style="2" customWidth="1"/>
    <col min="8203" max="8203" width="12" style="2" customWidth="1"/>
    <col min="8204" max="8204" width="6.28515625" style="2" customWidth="1"/>
    <col min="8205" max="8205" width="24.28515625" style="2" customWidth="1"/>
    <col min="8206" max="8206" width="2" style="2" customWidth="1"/>
    <col min="8207" max="8207" width="29.7109375" style="2" customWidth="1"/>
    <col min="8208" max="8208" width="3" style="2" customWidth="1"/>
    <col min="8209" max="8209" width="9.85546875" style="2" customWidth="1"/>
    <col min="8210" max="8210" width="13" style="2" customWidth="1"/>
    <col min="8211" max="8211" width="14.140625" style="2" customWidth="1"/>
    <col min="8212" max="8212" width="12.5703125" style="2" customWidth="1"/>
    <col min="8213" max="8213" width="14.140625" style="2" customWidth="1"/>
    <col min="8214" max="8214" width="31.140625" style="2" customWidth="1"/>
    <col min="8215" max="8215" width="6.5703125" style="2" customWidth="1"/>
    <col min="8216" max="8216" width="2.5703125" style="2" customWidth="1"/>
    <col min="8217" max="8456" width="12.5703125" style="2" customWidth="1"/>
    <col min="8457" max="8457" width="2.7109375" style="2" customWidth="1"/>
    <col min="8458" max="8458" width="3" style="2" customWidth="1"/>
    <col min="8459" max="8459" width="12" style="2" customWidth="1"/>
    <col min="8460" max="8460" width="6.28515625" style="2" customWidth="1"/>
    <col min="8461" max="8461" width="24.28515625" style="2" customWidth="1"/>
    <col min="8462" max="8462" width="2" style="2" customWidth="1"/>
    <col min="8463" max="8463" width="29.7109375" style="2" customWidth="1"/>
    <col min="8464" max="8464" width="3" style="2" customWidth="1"/>
    <col min="8465" max="8465" width="9.85546875" style="2" customWidth="1"/>
    <col min="8466" max="8466" width="13" style="2" customWidth="1"/>
    <col min="8467" max="8467" width="14.140625" style="2" customWidth="1"/>
    <col min="8468" max="8468" width="12.5703125" style="2" customWidth="1"/>
    <col min="8469" max="8469" width="14.140625" style="2" customWidth="1"/>
    <col min="8470" max="8470" width="31.140625" style="2" customWidth="1"/>
    <col min="8471" max="8471" width="6.5703125" style="2" customWidth="1"/>
    <col min="8472" max="8472" width="2.5703125" style="2" customWidth="1"/>
    <col min="8473" max="8712" width="12.5703125" style="2" customWidth="1"/>
    <col min="8713" max="8713" width="2.7109375" style="2" customWidth="1"/>
    <col min="8714" max="8714" width="3" style="2" customWidth="1"/>
    <col min="8715" max="8715" width="12" style="2" customWidth="1"/>
    <col min="8716" max="8716" width="6.28515625" style="2" customWidth="1"/>
    <col min="8717" max="8717" width="24.28515625" style="2" customWidth="1"/>
    <col min="8718" max="8718" width="2" style="2" customWidth="1"/>
    <col min="8719" max="8719" width="29.7109375" style="2" customWidth="1"/>
    <col min="8720" max="8720" width="3" style="2" customWidth="1"/>
    <col min="8721" max="8721" width="9.85546875" style="2" customWidth="1"/>
    <col min="8722" max="8722" width="13" style="2" customWidth="1"/>
    <col min="8723" max="8723" width="14.140625" style="2" customWidth="1"/>
    <col min="8724" max="8724" width="12.5703125" style="2" customWidth="1"/>
    <col min="8725" max="8725" width="14.140625" style="2" customWidth="1"/>
    <col min="8726" max="8726" width="31.140625" style="2" customWidth="1"/>
    <col min="8727" max="8727" width="6.5703125" style="2" customWidth="1"/>
    <col min="8728" max="8728" width="2.5703125" style="2" customWidth="1"/>
    <col min="8729" max="8968" width="12.5703125" style="2" customWidth="1"/>
    <col min="8969" max="8969" width="2.7109375" style="2" customWidth="1"/>
    <col min="8970" max="8970" width="3" style="2" customWidth="1"/>
    <col min="8971" max="8971" width="12" style="2" customWidth="1"/>
    <col min="8972" max="8972" width="6.28515625" style="2" customWidth="1"/>
    <col min="8973" max="8973" width="24.28515625" style="2" customWidth="1"/>
    <col min="8974" max="8974" width="2" style="2" customWidth="1"/>
    <col min="8975" max="8975" width="29.7109375" style="2" customWidth="1"/>
    <col min="8976" max="8976" width="3" style="2" customWidth="1"/>
    <col min="8977" max="8977" width="9.85546875" style="2" customWidth="1"/>
    <col min="8978" max="8978" width="13" style="2" customWidth="1"/>
    <col min="8979" max="8979" width="14.140625" style="2" customWidth="1"/>
    <col min="8980" max="8980" width="12.5703125" style="2" customWidth="1"/>
    <col min="8981" max="8981" width="14.140625" style="2" customWidth="1"/>
    <col min="8982" max="8982" width="31.140625" style="2" customWidth="1"/>
    <col min="8983" max="8983" width="6.5703125" style="2" customWidth="1"/>
    <col min="8984" max="8984" width="2.5703125" style="2" customWidth="1"/>
    <col min="8985" max="9224" width="12.5703125" style="2" customWidth="1"/>
    <col min="9225" max="9225" width="2.7109375" style="2" customWidth="1"/>
    <col min="9226" max="9226" width="3" style="2" customWidth="1"/>
    <col min="9227" max="9227" width="12" style="2" customWidth="1"/>
    <col min="9228" max="9228" width="6.28515625" style="2" customWidth="1"/>
    <col min="9229" max="9229" width="24.28515625" style="2" customWidth="1"/>
    <col min="9230" max="9230" width="2" style="2" customWidth="1"/>
    <col min="9231" max="9231" width="29.7109375" style="2" customWidth="1"/>
    <col min="9232" max="9232" width="3" style="2" customWidth="1"/>
    <col min="9233" max="9233" width="9.85546875" style="2" customWidth="1"/>
    <col min="9234" max="9234" width="13" style="2" customWidth="1"/>
    <col min="9235" max="9235" width="14.140625" style="2" customWidth="1"/>
    <col min="9236" max="9236" width="12.5703125" style="2" customWidth="1"/>
    <col min="9237" max="9237" width="14.140625" style="2" customWidth="1"/>
    <col min="9238" max="9238" width="31.140625" style="2" customWidth="1"/>
    <col min="9239" max="9239" width="6.5703125" style="2" customWidth="1"/>
    <col min="9240" max="9240" width="2.5703125" style="2" customWidth="1"/>
    <col min="9241" max="9480" width="12.5703125" style="2" customWidth="1"/>
    <col min="9481" max="9481" width="2.7109375" style="2" customWidth="1"/>
    <col min="9482" max="9482" width="3" style="2" customWidth="1"/>
    <col min="9483" max="9483" width="12" style="2" customWidth="1"/>
    <col min="9484" max="9484" width="6.28515625" style="2" customWidth="1"/>
    <col min="9485" max="9485" width="24.28515625" style="2" customWidth="1"/>
    <col min="9486" max="9486" width="2" style="2" customWidth="1"/>
    <col min="9487" max="9487" width="29.7109375" style="2" customWidth="1"/>
    <col min="9488" max="9488" width="3" style="2" customWidth="1"/>
    <col min="9489" max="9489" width="9.85546875" style="2" customWidth="1"/>
    <col min="9490" max="9490" width="13" style="2" customWidth="1"/>
    <col min="9491" max="9491" width="14.140625" style="2" customWidth="1"/>
    <col min="9492" max="9492" width="12.5703125" style="2" customWidth="1"/>
    <col min="9493" max="9493" width="14.140625" style="2" customWidth="1"/>
    <col min="9494" max="9494" width="31.140625" style="2" customWidth="1"/>
    <col min="9495" max="9495" width="6.5703125" style="2" customWidth="1"/>
    <col min="9496" max="9496" width="2.5703125" style="2" customWidth="1"/>
    <col min="9497" max="9736" width="12.5703125" style="2" customWidth="1"/>
    <col min="9737" max="9737" width="2.7109375" style="2" customWidth="1"/>
    <col min="9738" max="9738" width="3" style="2" customWidth="1"/>
    <col min="9739" max="9739" width="12" style="2" customWidth="1"/>
    <col min="9740" max="9740" width="6.28515625" style="2" customWidth="1"/>
    <col min="9741" max="9741" width="24.28515625" style="2" customWidth="1"/>
    <col min="9742" max="9742" width="2" style="2" customWidth="1"/>
    <col min="9743" max="9743" width="29.7109375" style="2" customWidth="1"/>
    <col min="9744" max="9744" width="3" style="2" customWidth="1"/>
    <col min="9745" max="9745" width="9.85546875" style="2" customWidth="1"/>
    <col min="9746" max="9746" width="13" style="2" customWidth="1"/>
    <col min="9747" max="9747" width="14.140625" style="2" customWidth="1"/>
    <col min="9748" max="9748" width="12.5703125" style="2" customWidth="1"/>
    <col min="9749" max="9749" width="14.140625" style="2" customWidth="1"/>
    <col min="9750" max="9750" width="31.140625" style="2" customWidth="1"/>
    <col min="9751" max="9751" width="6.5703125" style="2" customWidth="1"/>
    <col min="9752" max="9752" width="2.5703125" style="2" customWidth="1"/>
    <col min="9753" max="9992" width="12.5703125" style="2" customWidth="1"/>
    <col min="9993" max="9993" width="2.7109375" style="2" customWidth="1"/>
    <col min="9994" max="9994" width="3" style="2" customWidth="1"/>
    <col min="9995" max="9995" width="12" style="2" customWidth="1"/>
    <col min="9996" max="9996" width="6.28515625" style="2" customWidth="1"/>
    <col min="9997" max="9997" width="24.28515625" style="2" customWidth="1"/>
    <col min="9998" max="9998" width="2" style="2" customWidth="1"/>
    <col min="9999" max="9999" width="29.7109375" style="2" customWidth="1"/>
    <col min="10000" max="10000" width="3" style="2" customWidth="1"/>
    <col min="10001" max="10001" width="9.85546875" style="2" customWidth="1"/>
    <col min="10002" max="10002" width="13" style="2" customWidth="1"/>
    <col min="10003" max="10003" width="14.140625" style="2" customWidth="1"/>
    <col min="10004" max="10004" width="12.5703125" style="2" customWidth="1"/>
    <col min="10005" max="10005" width="14.140625" style="2" customWidth="1"/>
    <col min="10006" max="10006" width="31.140625" style="2" customWidth="1"/>
    <col min="10007" max="10007" width="6.5703125" style="2" customWidth="1"/>
    <col min="10008" max="10008" width="2.5703125" style="2" customWidth="1"/>
    <col min="10009" max="10248" width="12.5703125" style="2" customWidth="1"/>
    <col min="10249" max="10249" width="2.7109375" style="2" customWidth="1"/>
    <col min="10250" max="10250" width="3" style="2" customWidth="1"/>
    <col min="10251" max="10251" width="12" style="2" customWidth="1"/>
    <col min="10252" max="10252" width="6.28515625" style="2" customWidth="1"/>
    <col min="10253" max="10253" width="24.28515625" style="2" customWidth="1"/>
    <col min="10254" max="10254" width="2" style="2" customWidth="1"/>
    <col min="10255" max="10255" width="29.7109375" style="2" customWidth="1"/>
    <col min="10256" max="10256" width="3" style="2" customWidth="1"/>
    <col min="10257" max="10257" width="9.85546875" style="2" customWidth="1"/>
    <col min="10258" max="10258" width="13" style="2" customWidth="1"/>
    <col min="10259" max="10259" width="14.140625" style="2" customWidth="1"/>
    <col min="10260" max="10260" width="12.5703125" style="2" customWidth="1"/>
    <col min="10261" max="10261" width="14.140625" style="2" customWidth="1"/>
    <col min="10262" max="10262" width="31.140625" style="2" customWidth="1"/>
    <col min="10263" max="10263" width="6.5703125" style="2" customWidth="1"/>
    <col min="10264" max="10264" width="2.5703125" style="2" customWidth="1"/>
    <col min="10265" max="10504" width="12.5703125" style="2" customWidth="1"/>
    <col min="10505" max="10505" width="2.7109375" style="2" customWidth="1"/>
    <col min="10506" max="10506" width="3" style="2" customWidth="1"/>
    <col min="10507" max="10507" width="12" style="2" customWidth="1"/>
    <col min="10508" max="10508" width="6.28515625" style="2" customWidth="1"/>
    <col min="10509" max="10509" width="24.28515625" style="2" customWidth="1"/>
    <col min="10510" max="10510" width="2" style="2" customWidth="1"/>
    <col min="10511" max="10511" width="29.7109375" style="2" customWidth="1"/>
    <col min="10512" max="10512" width="3" style="2" customWidth="1"/>
    <col min="10513" max="10513" width="9.85546875" style="2" customWidth="1"/>
    <col min="10514" max="10514" width="13" style="2" customWidth="1"/>
    <col min="10515" max="10515" width="14.140625" style="2" customWidth="1"/>
    <col min="10516" max="10516" width="12.5703125" style="2" customWidth="1"/>
    <col min="10517" max="10517" width="14.140625" style="2" customWidth="1"/>
    <col min="10518" max="10518" width="31.140625" style="2" customWidth="1"/>
    <col min="10519" max="10519" width="6.5703125" style="2" customWidth="1"/>
    <col min="10520" max="10520" width="2.5703125" style="2" customWidth="1"/>
    <col min="10521" max="10760" width="12.5703125" style="2" customWidth="1"/>
    <col min="10761" max="10761" width="2.7109375" style="2" customWidth="1"/>
    <col min="10762" max="10762" width="3" style="2" customWidth="1"/>
    <col min="10763" max="10763" width="12" style="2" customWidth="1"/>
    <col min="10764" max="10764" width="6.28515625" style="2" customWidth="1"/>
    <col min="10765" max="10765" width="24.28515625" style="2" customWidth="1"/>
    <col min="10766" max="10766" width="2" style="2" customWidth="1"/>
    <col min="10767" max="10767" width="29.7109375" style="2" customWidth="1"/>
    <col min="10768" max="10768" width="3" style="2" customWidth="1"/>
    <col min="10769" max="10769" width="9.85546875" style="2" customWidth="1"/>
    <col min="10770" max="10770" width="13" style="2" customWidth="1"/>
    <col min="10771" max="10771" width="14.140625" style="2" customWidth="1"/>
    <col min="10772" max="10772" width="12.5703125" style="2" customWidth="1"/>
    <col min="10773" max="10773" width="14.140625" style="2" customWidth="1"/>
    <col min="10774" max="10774" width="31.140625" style="2" customWidth="1"/>
    <col min="10775" max="10775" width="6.5703125" style="2" customWidth="1"/>
    <col min="10776" max="10776" width="2.5703125" style="2" customWidth="1"/>
    <col min="10777" max="11016" width="12.5703125" style="2" customWidth="1"/>
    <col min="11017" max="11017" width="2.7109375" style="2" customWidth="1"/>
    <col min="11018" max="11018" width="3" style="2" customWidth="1"/>
    <col min="11019" max="11019" width="12" style="2" customWidth="1"/>
    <col min="11020" max="11020" width="6.28515625" style="2" customWidth="1"/>
    <col min="11021" max="11021" width="24.28515625" style="2" customWidth="1"/>
    <col min="11022" max="11022" width="2" style="2" customWidth="1"/>
    <col min="11023" max="11023" width="29.7109375" style="2" customWidth="1"/>
    <col min="11024" max="11024" width="3" style="2" customWidth="1"/>
    <col min="11025" max="11025" width="9.85546875" style="2" customWidth="1"/>
    <col min="11026" max="11026" width="13" style="2" customWidth="1"/>
    <col min="11027" max="11027" width="14.140625" style="2" customWidth="1"/>
    <col min="11028" max="11028" width="12.5703125" style="2" customWidth="1"/>
    <col min="11029" max="11029" width="14.140625" style="2" customWidth="1"/>
    <col min="11030" max="11030" width="31.140625" style="2" customWidth="1"/>
    <col min="11031" max="11031" width="6.5703125" style="2" customWidth="1"/>
    <col min="11032" max="11032" width="2.5703125" style="2" customWidth="1"/>
    <col min="11033" max="11272" width="12.5703125" style="2" customWidth="1"/>
    <col min="11273" max="11273" width="2.7109375" style="2" customWidth="1"/>
    <col min="11274" max="11274" width="3" style="2" customWidth="1"/>
    <col min="11275" max="11275" width="12" style="2" customWidth="1"/>
    <col min="11276" max="11276" width="6.28515625" style="2" customWidth="1"/>
    <col min="11277" max="11277" width="24.28515625" style="2" customWidth="1"/>
    <col min="11278" max="11278" width="2" style="2" customWidth="1"/>
    <col min="11279" max="11279" width="29.7109375" style="2" customWidth="1"/>
    <col min="11280" max="11280" width="3" style="2" customWidth="1"/>
    <col min="11281" max="11281" width="9.85546875" style="2" customWidth="1"/>
    <col min="11282" max="11282" width="13" style="2" customWidth="1"/>
    <col min="11283" max="11283" width="14.140625" style="2" customWidth="1"/>
    <col min="11284" max="11284" width="12.5703125" style="2" customWidth="1"/>
    <col min="11285" max="11285" width="14.140625" style="2" customWidth="1"/>
    <col min="11286" max="11286" width="31.140625" style="2" customWidth="1"/>
    <col min="11287" max="11287" width="6.5703125" style="2" customWidth="1"/>
    <col min="11288" max="11288" width="2.5703125" style="2" customWidth="1"/>
    <col min="11289" max="11528" width="12.5703125" style="2" customWidth="1"/>
    <col min="11529" max="11529" width="2.7109375" style="2" customWidth="1"/>
    <col min="11530" max="11530" width="3" style="2" customWidth="1"/>
    <col min="11531" max="11531" width="12" style="2" customWidth="1"/>
    <col min="11532" max="11532" width="6.28515625" style="2" customWidth="1"/>
    <col min="11533" max="11533" width="24.28515625" style="2" customWidth="1"/>
    <col min="11534" max="11534" width="2" style="2" customWidth="1"/>
    <col min="11535" max="11535" width="29.7109375" style="2" customWidth="1"/>
    <col min="11536" max="11536" width="3" style="2" customWidth="1"/>
    <col min="11537" max="11537" width="9.85546875" style="2" customWidth="1"/>
    <col min="11538" max="11538" width="13" style="2" customWidth="1"/>
    <col min="11539" max="11539" width="14.140625" style="2" customWidth="1"/>
    <col min="11540" max="11540" width="12.5703125" style="2" customWidth="1"/>
    <col min="11541" max="11541" width="14.140625" style="2" customWidth="1"/>
    <col min="11542" max="11542" width="31.140625" style="2" customWidth="1"/>
    <col min="11543" max="11543" width="6.5703125" style="2" customWidth="1"/>
    <col min="11544" max="11544" width="2.5703125" style="2" customWidth="1"/>
    <col min="11545" max="11784" width="12.5703125" style="2" customWidth="1"/>
    <col min="11785" max="11785" width="2.7109375" style="2" customWidth="1"/>
    <col min="11786" max="11786" width="3" style="2" customWidth="1"/>
    <col min="11787" max="11787" width="12" style="2" customWidth="1"/>
    <col min="11788" max="11788" width="6.28515625" style="2" customWidth="1"/>
    <col min="11789" max="11789" width="24.28515625" style="2" customWidth="1"/>
    <col min="11790" max="11790" width="2" style="2" customWidth="1"/>
    <col min="11791" max="11791" width="29.7109375" style="2" customWidth="1"/>
    <col min="11792" max="11792" width="3" style="2" customWidth="1"/>
    <col min="11793" max="11793" width="9.85546875" style="2" customWidth="1"/>
    <col min="11794" max="11794" width="13" style="2" customWidth="1"/>
    <col min="11795" max="11795" width="14.140625" style="2" customWidth="1"/>
    <col min="11796" max="11796" width="12.5703125" style="2" customWidth="1"/>
    <col min="11797" max="11797" width="14.140625" style="2" customWidth="1"/>
    <col min="11798" max="11798" width="31.140625" style="2" customWidth="1"/>
    <col min="11799" max="11799" width="6.5703125" style="2" customWidth="1"/>
    <col min="11800" max="11800" width="2.5703125" style="2" customWidth="1"/>
    <col min="11801" max="12040" width="12.5703125" style="2" customWidth="1"/>
    <col min="12041" max="12041" width="2.7109375" style="2" customWidth="1"/>
    <col min="12042" max="12042" width="3" style="2" customWidth="1"/>
    <col min="12043" max="12043" width="12" style="2" customWidth="1"/>
    <col min="12044" max="12044" width="6.28515625" style="2" customWidth="1"/>
    <col min="12045" max="12045" width="24.28515625" style="2" customWidth="1"/>
    <col min="12046" max="12046" width="2" style="2" customWidth="1"/>
    <col min="12047" max="12047" width="29.7109375" style="2" customWidth="1"/>
    <col min="12048" max="12048" width="3" style="2" customWidth="1"/>
    <col min="12049" max="12049" width="9.85546875" style="2" customWidth="1"/>
    <col min="12050" max="12050" width="13" style="2" customWidth="1"/>
    <col min="12051" max="12051" width="14.140625" style="2" customWidth="1"/>
    <col min="12052" max="12052" width="12.5703125" style="2" customWidth="1"/>
    <col min="12053" max="12053" width="14.140625" style="2" customWidth="1"/>
    <col min="12054" max="12054" width="31.140625" style="2" customWidth="1"/>
    <col min="12055" max="12055" width="6.5703125" style="2" customWidth="1"/>
    <col min="12056" max="12056" width="2.5703125" style="2" customWidth="1"/>
    <col min="12057" max="12296" width="12.5703125" style="2" customWidth="1"/>
    <col min="12297" max="12297" width="2.7109375" style="2" customWidth="1"/>
    <col min="12298" max="12298" width="3" style="2" customWidth="1"/>
    <col min="12299" max="12299" width="12" style="2" customWidth="1"/>
    <col min="12300" max="12300" width="6.28515625" style="2" customWidth="1"/>
    <col min="12301" max="12301" width="24.28515625" style="2" customWidth="1"/>
    <col min="12302" max="12302" width="2" style="2" customWidth="1"/>
    <col min="12303" max="12303" width="29.7109375" style="2" customWidth="1"/>
    <col min="12304" max="12304" width="3" style="2" customWidth="1"/>
    <col min="12305" max="12305" width="9.85546875" style="2" customWidth="1"/>
    <col min="12306" max="12306" width="13" style="2" customWidth="1"/>
    <col min="12307" max="12307" width="14.140625" style="2" customWidth="1"/>
    <col min="12308" max="12308" width="12.5703125" style="2" customWidth="1"/>
    <col min="12309" max="12309" width="14.140625" style="2" customWidth="1"/>
    <col min="12310" max="12310" width="31.140625" style="2" customWidth="1"/>
    <col min="12311" max="12311" width="6.5703125" style="2" customWidth="1"/>
    <col min="12312" max="12312" width="2.5703125" style="2" customWidth="1"/>
    <col min="12313" max="12552" width="12.5703125" style="2" customWidth="1"/>
    <col min="12553" max="12553" width="2.7109375" style="2" customWidth="1"/>
    <col min="12554" max="12554" width="3" style="2" customWidth="1"/>
    <col min="12555" max="12555" width="12" style="2" customWidth="1"/>
    <col min="12556" max="12556" width="6.28515625" style="2" customWidth="1"/>
    <col min="12557" max="12557" width="24.28515625" style="2" customWidth="1"/>
    <col min="12558" max="12558" width="2" style="2" customWidth="1"/>
    <col min="12559" max="12559" width="29.7109375" style="2" customWidth="1"/>
    <col min="12560" max="12560" width="3" style="2" customWidth="1"/>
    <col min="12561" max="12561" width="9.85546875" style="2" customWidth="1"/>
    <col min="12562" max="12562" width="13" style="2" customWidth="1"/>
    <col min="12563" max="12563" width="14.140625" style="2" customWidth="1"/>
    <col min="12564" max="12564" width="12.5703125" style="2" customWidth="1"/>
    <col min="12565" max="12565" width="14.140625" style="2" customWidth="1"/>
    <col min="12566" max="12566" width="31.140625" style="2" customWidth="1"/>
    <col min="12567" max="12567" width="6.5703125" style="2" customWidth="1"/>
    <col min="12568" max="12568" width="2.5703125" style="2" customWidth="1"/>
    <col min="12569" max="12808" width="12.5703125" style="2" customWidth="1"/>
    <col min="12809" max="12809" width="2.7109375" style="2" customWidth="1"/>
    <col min="12810" max="12810" width="3" style="2" customWidth="1"/>
    <col min="12811" max="12811" width="12" style="2" customWidth="1"/>
    <col min="12812" max="12812" width="6.28515625" style="2" customWidth="1"/>
    <col min="12813" max="12813" width="24.28515625" style="2" customWidth="1"/>
    <col min="12814" max="12814" width="2" style="2" customWidth="1"/>
    <col min="12815" max="12815" width="29.7109375" style="2" customWidth="1"/>
    <col min="12816" max="12816" width="3" style="2" customWidth="1"/>
    <col min="12817" max="12817" width="9.85546875" style="2" customWidth="1"/>
    <col min="12818" max="12818" width="13" style="2" customWidth="1"/>
    <col min="12819" max="12819" width="14.140625" style="2" customWidth="1"/>
    <col min="12820" max="12820" width="12.5703125" style="2" customWidth="1"/>
    <col min="12821" max="12821" width="14.140625" style="2" customWidth="1"/>
    <col min="12822" max="12822" width="31.140625" style="2" customWidth="1"/>
    <col min="12823" max="12823" width="6.5703125" style="2" customWidth="1"/>
    <col min="12824" max="12824" width="2.5703125" style="2" customWidth="1"/>
    <col min="12825" max="13064" width="12.5703125" style="2" customWidth="1"/>
    <col min="13065" max="13065" width="2.7109375" style="2" customWidth="1"/>
    <col min="13066" max="13066" width="3" style="2" customWidth="1"/>
    <col min="13067" max="13067" width="12" style="2" customWidth="1"/>
    <col min="13068" max="13068" width="6.28515625" style="2" customWidth="1"/>
    <col min="13069" max="13069" width="24.28515625" style="2" customWidth="1"/>
    <col min="13070" max="13070" width="2" style="2" customWidth="1"/>
    <col min="13071" max="13071" width="29.7109375" style="2" customWidth="1"/>
    <col min="13072" max="13072" width="3" style="2" customWidth="1"/>
    <col min="13073" max="13073" width="9.85546875" style="2" customWidth="1"/>
    <col min="13074" max="13074" width="13" style="2" customWidth="1"/>
    <col min="13075" max="13075" width="14.140625" style="2" customWidth="1"/>
    <col min="13076" max="13076" width="12.5703125" style="2" customWidth="1"/>
    <col min="13077" max="13077" width="14.140625" style="2" customWidth="1"/>
    <col min="13078" max="13078" width="31.140625" style="2" customWidth="1"/>
    <col min="13079" max="13079" width="6.5703125" style="2" customWidth="1"/>
    <col min="13080" max="13080" width="2.5703125" style="2" customWidth="1"/>
    <col min="13081" max="13320" width="12.5703125" style="2" customWidth="1"/>
    <col min="13321" max="13321" width="2.7109375" style="2" customWidth="1"/>
    <col min="13322" max="13322" width="3" style="2" customWidth="1"/>
    <col min="13323" max="13323" width="12" style="2" customWidth="1"/>
    <col min="13324" max="13324" width="6.28515625" style="2" customWidth="1"/>
    <col min="13325" max="13325" width="24.28515625" style="2" customWidth="1"/>
    <col min="13326" max="13326" width="2" style="2" customWidth="1"/>
    <col min="13327" max="13327" width="29.7109375" style="2" customWidth="1"/>
    <col min="13328" max="13328" width="3" style="2" customWidth="1"/>
    <col min="13329" max="13329" width="9.85546875" style="2" customWidth="1"/>
    <col min="13330" max="13330" width="13" style="2" customWidth="1"/>
    <col min="13331" max="13331" width="14.140625" style="2" customWidth="1"/>
    <col min="13332" max="13332" width="12.5703125" style="2" customWidth="1"/>
    <col min="13333" max="13333" width="14.140625" style="2" customWidth="1"/>
    <col min="13334" max="13334" width="31.140625" style="2" customWidth="1"/>
    <col min="13335" max="13335" width="6.5703125" style="2" customWidth="1"/>
    <col min="13336" max="13336" width="2.5703125" style="2" customWidth="1"/>
    <col min="13337" max="13576" width="12.5703125" style="2" customWidth="1"/>
    <col min="13577" max="13577" width="2.7109375" style="2" customWidth="1"/>
    <col min="13578" max="13578" width="3" style="2" customWidth="1"/>
    <col min="13579" max="13579" width="12" style="2" customWidth="1"/>
    <col min="13580" max="13580" width="6.28515625" style="2" customWidth="1"/>
    <col min="13581" max="13581" width="24.28515625" style="2" customWidth="1"/>
    <col min="13582" max="13582" width="2" style="2" customWidth="1"/>
    <col min="13583" max="13583" width="29.7109375" style="2" customWidth="1"/>
    <col min="13584" max="13584" width="3" style="2" customWidth="1"/>
    <col min="13585" max="13585" width="9.85546875" style="2" customWidth="1"/>
    <col min="13586" max="13586" width="13" style="2" customWidth="1"/>
    <col min="13587" max="13587" width="14.140625" style="2" customWidth="1"/>
    <col min="13588" max="13588" width="12.5703125" style="2" customWidth="1"/>
    <col min="13589" max="13589" width="14.140625" style="2" customWidth="1"/>
    <col min="13590" max="13590" width="31.140625" style="2" customWidth="1"/>
    <col min="13591" max="13591" width="6.5703125" style="2" customWidth="1"/>
    <col min="13592" max="13592" width="2.5703125" style="2" customWidth="1"/>
    <col min="13593" max="13832" width="12.5703125" style="2" customWidth="1"/>
    <col min="13833" max="13833" width="2.7109375" style="2" customWidth="1"/>
    <col min="13834" max="13834" width="3" style="2" customWidth="1"/>
    <col min="13835" max="13835" width="12" style="2" customWidth="1"/>
    <col min="13836" max="13836" width="6.28515625" style="2" customWidth="1"/>
    <col min="13837" max="13837" width="24.28515625" style="2" customWidth="1"/>
    <col min="13838" max="13838" width="2" style="2" customWidth="1"/>
    <col min="13839" max="13839" width="29.7109375" style="2" customWidth="1"/>
    <col min="13840" max="13840" width="3" style="2" customWidth="1"/>
    <col min="13841" max="13841" width="9.85546875" style="2" customWidth="1"/>
    <col min="13842" max="13842" width="13" style="2" customWidth="1"/>
    <col min="13843" max="13843" width="14.140625" style="2" customWidth="1"/>
    <col min="13844" max="13844" width="12.5703125" style="2" customWidth="1"/>
    <col min="13845" max="13845" width="14.140625" style="2" customWidth="1"/>
    <col min="13846" max="13846" width="31.140625" style="2" customWidth="1"/>
    <col min="13847" max="13847" width="6.5703125" style="2" customWidth="1"/>
    <col min="13848" max="13848" width="2.5703125" style="2" customWidth="1"/>
    <col min="13849" max="14088" width="12.5703125" style="2" customWidth="1"/>
    <col min="14089" max="14089" width="2.7109375" style="2" customWidth="1"/>
    <col min="14090" max="14090" width="3" style="2" customWidth="1"/>
    <col min="14091" max="14091" width="12" style="2" customWidth="1"/>
    <col min="14092" max="14092" width="6.28515625" style="2" customWidth="1"/>
    <col min="14093" max="14093" width="24.28515625" style="2" customWidth="1"/>
    <col min="14094" max="14094" width="2" style="2" customWidth="1"/>
    <col min="14095" max="14095" width="29.7109375" style="2" customWidth="1"/>
    <col min="14096" max="14096" width="3" style="2" customWidth="1"/>
    <col min="14097" max="14097" width="9.85546875" style="2" customWidth="1"/>
    <col min="14098" max="14098" width="13" style="2" customWidth="1"/>
    <col min="14099" max="14099" width="14.140625" style="2" customWidth="1"/>
    <col min="14100" max="14100" width="12.5703125" style="2" customWidth="1"/>
    <col min="14101" max="14101" width="14.140625" style="2" customWidth="1"/>
    <col min="14102" max="14102" width="31.140625" style="2" customWidth="1"/>
    <col min="14103" max="14103" width="6.5703125" style="2" customWidth="1"/>
    <col min="14104" max="14104" width="2.5703125" style="2" customWidth="1"/>
    <col min="14105" max="14344" width="12.5703125" style="2" customWidth="1"/>
    <col min="14345" max="14345" width="2.7109375" style="2" customWidth="1"/>
    <col min="14346" max="14346" width="3" style="2" customWidth="1"/>
    <col min="14347" max="14347" width="12" style="2" customWidth="1"/>
    <col min="14348" max="14348" width="6.28515625" style="2" customWidth="1"/>
    <col min="14349" max="14349" width="24.28515625" style="2" customWidth="1"/>
    <col min="14350" max="14350" width="2" style="2" customWidth="1"/>
    <col min="14351" max="14351" width="29.7109375" style="2" customWidth="1"/>
    <col min="14352" max="14352" width="3" style="2" customWidth="1"/>
    <col min="14353" max="14353" width="9.85546875" style="2" customWidth="1"/>
    <col min="14354" max="14354" width="13" style="2" customWidth="1"/>
    <col min="14355" max="14355" width="14.140625" style="2" customWidth="1"/>
    <col min="14356" max="14356" width="12.5703125" style="2" customWidth="1"/>
    <col min="14357" max="14357" width="14.140625" style="2" customWidth="1"/>
    <col min="14358" max="14358" width="31.140625" style="2" customWidth="1"/>
    <col min="14359" max="14359" width="6.5703125" style="2" customWidth="1"/>
    <col min="14360" max="14360" width="2.5703125" style="2" customWidth="1"/>
    <col min="14361" max="14600" width="12.5703125" style="2" customWidth="1"/>
    <col min="14601" max="14601" width="2.7109375" style="2" customWidth="1"/>
    <col min="14602" max="14602" width="3" style="2" customWidth="1"/>
    <col min="14603" max="14603" width="12" style="2" customWidth="1"/>
    <col min="14604" max="14604" width="6.28515625" style="2" customWidth="1"/>
    <col min="14605" max="14605" width="24.28515625" style="2" customWidth="1"/>
    <col min="14606" max="14606" width="2" style="2" customWidth="1"/>
    <col min="14607" max="14607" width="29.7109375" style="2" customWidth="1"/>
    <col min="14608" max="14608" width="3" style="2" customWidth="1"/>
    <col min="14609" max="14609" width="9.85546875" style="2" customWidth="1"/>
    <col min="14610" max="14610" width="13" style="2" customWidth="1"/>
    <col min="14611" max="14611" width="14.140625" style="2" customWidth="1"/>
    <col min="14612" max="14612" width="12.5703125" style="2" customWidth="1"/>
    <col min="14613" max="14613" width="14.140625" style="2" customWidth="1"/>
    <col min="14614" max="14614" width="31.140625" style="2" customWidth="1"/>
    <col min="14615" max="14615" width="6.5703125" style="2" customWidth="1"/>
    <col min="14616" max="14616" width="2.5703125" style="2" customWidth="1"/>
    <col min="14617" max="14856" width="12.5703125" style="2" customWidth="1"/>
    <col min="14857" max="14857" width="2.7109375" style="2" customWidth="1"/>
    <col min="14858" max="14858" width="3" style="2" customWidth="1"/>
    <col min="14859" max="14859" width="12" style="2" customWidth="1"/>
    <col min="14860" max="14860" width="6.28515625" style="2" customWidth="1"/>
    <col min="14861" max="14861" width="24.28515625" style="2" customWidth="1"/>
    <col min="14862" max="14862" width="2" style="2" customWidth="1"/>
    <col min="14863" max="14863" width="29.7109375" style="2" customWidth="1"/>
    <col min="14864" max="14864" width="3" style="2" customWidth="1"/>
    <col min="14865" max="14865" width="9.85546875" style="2" customWidth="1"/>
    <col min="14866" max="14866" width="13" style="2" customWidth="1"/>
    <col min="14867" max="14867" width="14.140625" style="2" customWidth="1"/>
    <col min="14868" max="14868" width="12.5703125" style="2" customWidth="1"/>
    <col min="14869" max="14869" width="14.140625" style="2" customWidth="1"/>
    <col min="14870" max="14870" width="31.140625" style="2" customWidth="1"/>
    <col min="14871" max="14871" width="6.5703125" style="2" customWidth="1"/>
    <col min="14872" max="14872" width="2.5703125" style="2" customWidth="1"/>
    <col min="14873" max="15112" width="12.5703125" style="2" customWidth="1"/>
    <col min="15113" max="15113" width="2.7109375" style="2" customWidth="1"/>
    <col min="15114" max="15114" width="3" style="2" customWidth="1"/>
    <col min="15115" max="15115" width="12" style="2" customWidth="1"/>
    <col min="15116" max="15116" width="6.28515625" style="2" customWidth="1"/>
    <col min="15117" max="15117" width="24.28515625" style="2" customWidth="1"/>
    <col min="15118" max="15118" width="2" style="2" customWidth="1"/>
    <col min="15119" max="15119" width="29.7109375" style="2" customWidth="1"/>
    <col min="15120" max="15120" width="3" style="2" customWidth="1"/>
    <col min="15121" max="15121" width="9.85546875" style="2" customWidth="1"/>
    <col min="15122" max="15122" width="13" style="2" customWidth="1"/>
    <col min="15123" max="15123" width="14.140625" style="2" customWidth="1"/>
    <col min="15124" max="15124" width="12.5703125" style="2" customWidth="1"/>
    <col min="15125" max="15125" width="14.140625" style="2" customWidth="1"/>
    <col min="15126" max="15126" width="31.140625" style="2" customWidth="1"/>
    <col min="15127" max="15127" width="6.5703125" style="2" customWidth="1"/>
    <col min="15128" max="15128" width="2.5703125" style="2" customWidth="1"/>
    <col min="15129" max="15368" width="12.5703125" style="2" customWidth="1"/>
    <col min="15369" max="15369" width="2.7109375" style="2" customWidth="1"/>
    <col min="15370" max="15370" width="3" style="2" customWidth="1"/>
    <col min="15371" max="15371" width="12" style="2" customWidth="1"/>
    <col min="15372" max="15372" width="6.28515625" style="2" customWidth="1"/>
    <col min="15373" max="15373" width="24.28515625" style="2" customWidth="1"/>
    <col min="15374" max="15374" width="2" style="2" customWidth="1"/>
    <col min="15375" max="15375" width="29.7109375" style="2" customWidth="1"/>
    <col min="15376" max="15376" width="3" style="2" customWidth="1"/>
    <col min="15377" max="15377" width="9.85546875" style="2" customWidth="1"/>
    <col min="15378" max="15378" width="13" style="2" customWidth="1"/>
    <col min="15379" max="15379" width="14.140625" style="2" customWidth="1"/>
    <col min="15380" max="15380" width="12.5703125" style="2" customWidth="1"/>
    <col min="15381" max="15381" width="14.140625" style="2" customWidth="1"/>
    <col min="15382" max="15382" width="31.140625" style="2" customWidth="1"/>
    <col min="15383" max="15383" width="6.5703125" style="2" customWidth="1"/>
    <col min="15384" max="15384" width="2.5703125" style="2" customWidth="1"/>
    <col min="15385" max="15624" width="12.5703125" style="2" customWidth="1"/>
    <col min="15625" max="15625" width="2.7109375" style="2" customWidth="1"/>
    <col min="15626" max="15626" width="3" style="2" customWidth="1"/>
    <col min="15627" max="15627" width="12" style="2" customWidth="1"/>
    <col min="15628" max="15628" width="6.28515625" style="2" customWidth="1"/>
    <col min="15629" max="15629" width="24.28515625" style="2" customWidth="1"/>
    <col min="15630" max="15630" width="2" style="2" customWidth="1"/>
    <col min="15631" max="15631" width="29.7109375" style="2" customWidth="1"/>
    <col min="15632" max="15632" width="3" style="2" customWidth="1"/>
    <col min="15633" max="15633" width="9.85546875" style="2" customWidth="1"/>
    <col min="15634" max="15634" width="13" style="2" customWidth="1"/>
    <col min="15635" max="15635" width="14.140625" style="2" customWidth="1"/>
    <col min="15636" max="15636" width="12.5703125" style="2" customWidth="1"/>
    <col min="15637" max="15637" width="14.140625" style="2" customWidth="1"/>
    <col min="15638" max="15638" width="31.140625" style="2" customWidth="1"/>
    <col min="15639" max="15639" width="6.5703125" style="2" customWidth="1"/>
    <col min="15640" max="15640" width="2.5703125" style="2" customWidth="1"/>
    <col min="15641" max="15880" width="12.5703125" style="2" customWidth="1"/>
    <col min="15881" max="15881" width="2.7109375" style="2" customWidth="1"/>
    <col min="15882" max="15882" width="3" style="2" customWidth="1"/>
    <col min="15883" max="15883" width="12" style="2" customWidth="1"/>
    <col min="15884" max="15884" width="6.28515625" style="2" customWidth="1"/>
    <col min="15885" max="15885" width="24.28515625" style="2" customWidth="1"/>
    <col min="15886" max="15886" width="2" style="2" customWidth="1"/>
    <col min="15887" max="15887" width="29.7109375" style="2" customWidth="1"/>
    <col min="15888" max="15888" width="3" style="2" customWidth="1"/>
    <col min="15889" max="15889" width="9.85546875" style="2" customWidth="1"/>
    <col min="15890" max="15890" width="13" style="2" customWidth="1"/>
    <col min="15891" max="15891" width="14.140625" style="2" customWidth="1"/>
    <col min="15892" max="15892" width="12.5703125" style="2" customWidth="1"/>
    <col min="15893" max="15893" width="14.140625" style="2" customWidth="1"/>
    <col min="15894" max="15894" width="31.140625" style="2" customWidth="1"/>
    <col min="15895" max="15895" width="6.5703125" style="2" customWidth="1"/>
    <col min="15896" max="15896" width="2.5703125" style="2" customWidth="1"/>
    <col min="15897" max="16136" width="12.5703125" style="2" customWidth="1"/>
    <col min="16137" max="16137" width="2.7109375" style="2" customWidth="1"/>
    <col min="16138" max="16138" width="3" style="2" customWidth="1"/>
    <col min="16139" max="16139" width="12" style="2" customWidth="1"/>
    <col min="16140" max="16140" width="6.28515625" style="2" customWidth="1"/>
    <col min="16141" max="16141" width="24.28515625" style="2" customWidth="1"/>
    <col min="16142" max="16142" width="2" style="2" customWidth="1"/>
    <col min="16143" max="16143" width="29.7109375" style="2" customWidth="1"/>
    <col min="16144" max="16144" width="3" style="2" customWidth="1"/>
    <col min="16145" max="16146" width="9.85546875" style="2" customWidth="1"/>
    <col min="16147" max="16147" width="14.140625" style="2" customWidth="1"/>
    <col min="16148" max="16148" width="12.5703125" style="2" customWidth="1"/>
    <col min="16149" max="16149" width="12.7109375" style="2" customWidth="1"/>
    <col min="16150" max="16150" width="31.140625" style="2" customWidth="1"/>
    <col min="16151" max="16151" width="6.5703125" style="2" customWidth="1"/>
    <col min="16152" max="16152" width="2.5703125" style="2" customWidth="1"/>
    <col min="16153" max="16381" width="12.5703125" style="2" customWidth="1"/>
    <col min="16382" max="16382" width="2.7109375" style="2" customWidth="1"/>
    <col min="16383" max="16383" width="3.140625" style="2" customWidth="1"/>
    <col min="16384" max="16384" width="0.5703125" style="2" customWidth="1"/>
  </cols>
  <sheetData>
    <row r="1" spans="1:79 16382:16384" s="211" customFormat="1" ht="30" customHeight="1" thickTop="1" x14ac:dyDescent="0.25">
      <c r="A1" s="403" t="s">
        <v>239</v>
      </c>
      <c r="B1" s="404"/>
      <c r="C1" s="404"/>
      <c r="D1" s="404"/>
      <c r="E1" s="405"/>
      <c r="F1" s="201"/>
      <c r="G1" s="202" t="s">
        <v>180</v>
      </c>
      <c r="H1" s="203"/>
      <c r="I1" s="199" t="s">
        <v>182</v>
      </c>
      <c r="J1" s="204"/>
      <c r="K1" s="398" t="s">
        <v>245</v>
      </c>
      <c r="L1" s="399"/>
      <c r="M1" s="189">
        <f ca="1">TODAY()</f>
        <v>45517</v>
      </c>
      <c r="N1" s="205"/>
      <c r="O1" s="206"/>
      <c r="P1" s="207" t="s">
        <v>181</v>
      </c>
      <c r="Q1" s="206"/>
      <c r="R1" s="205"/>
      <c r="S1" s="208" t="s">
        <v>133</v>
      </c>
      <c r="T1" s="205"/>
      <c r="U1" s="205"/>
      <c r="V1" s="205"/>
      <c r="W1" s="205"/>
      <c r="X1" s="205"/>
      <c r="Y1" s="206"/>
      <c r="Z1" s="205"/>
      <c r="AA1" s="205"/>
      <c r="AB1" s="205"/>
      <c r="AC1" s="205"/>
      <c r="AD1" s="205"/>
      <c r="AE1" s="205"/>
      <c r="AF1" s="205"/>
      <c r="AG1" s="205"/>
      <c r="AH1" s="205"/>
      <c r="AI1" s="209"/>
      <c r="AJ1" s="210" t="b">
        <f t="shared" ref="AJ1:AJ17" si="0">EXACT(AL1,)</f>
        <v>0</v>
      </c>
      <c r="AK1" s="210">
        <f t="shared" ref="AK1:AK17" si="1">CODE(AJ1)</f>
        <v>70</v>
      </c>
      <c r="AL1" s="210" t="s">
        <v>162</v>
      </c>
      <c r="AM1" s="210">
        <v>0.55000000000000004</v>
      </c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  <c r="CA1" s="205"/>
      <c r="XFB1" s="2"/>
      <c r="XFC1" s="2"/>
      <c r="XFD1" s="2"/>
    </row>
    <row r="2" spans="1:79 16382:16384" ht="25.5" customHeight="1" x14ac:dyDescent="0.3">
      <c r="A2" s="212" t="s">
        <v>241</v>
      </c>
      <c r="B2" s="400" t="s">
        <v>238</v>
      </c>
      <c r="C2" s="401"/>
      <c r="D2" s="402"/>
      <c r="E2" s="213" t="s">
        <v>240</v>
      </c>
      <c r="F2" s="37"/>
      <c r="G2" s="214" t="s">
        <v>175</v>
      </c>
      <c r="H2" s="214"/>
      <c r="I2" s="406" t="s">
        <v>154</v>
      </c>
      <c r="J2" s="407"/>
      <c r="K2" s="82"/>
      <c r="L2" s="82"/>
      <c r="M2" s="215"/>
      <c r="O2" s="217"/>
      <c r="P2" s="218" t="s">
        <v>182</v>
      </c>
      <c r="Q2" s="217"/>
      <c r="S2" s="216" t="s">
        <v>134</v>
      </c>
      <c r="AI2" s="219" t="s">
        <v>162</v>
      </c>
      <c r="AJ2" s="219" t="b">
        <f t="shared" si="0"/>
        <v>0</v>
      </c>
      <c r="AK2" s="219">
        <f t="shared" si="1"/>
        <v>70</v>
      </c>
      <c r="AL2" s="219" t="s">
        <v>162</v>
      </c>
      <c r="AM2" s="219">
        <v>0.55000000000000004</v>
      </c>
      <c r="CA2" s="216"/>
    </row>
    <row r="3" spans="1:79 16382:16384" ht="40.5" customHeight="1" x14ac:dyDescent="0.25">
      <c r="A3" s="195"/>
      <c r="B3" s="424"/>
      <c r="C3" s="425"/>
      <c r="D3" s="425"/>
      <c r="E3" s="190"/>
      <c r="F3" s="70"/>
      <c r="G3" s="220"/>
      <c r="H3" s="220"/>
      <c r="I3" s="220"/>
      <c r="J3" s="220"/>
      <c r="K3" s="37"/>
      <c r="L3" s="82"/>
      <c r="M3" s="215"/>
      <c r="O3" s="221"/>
      <c r="P3" s="218" t="s">
        <v>153</v>
      </c>
      <c r="Q3" s="221"/>
      <c r="AJ3" s="219" t="b">
        <f t="shared" si="0"/>
        <v>0</v>
      </c>
      <c r="AK3" s="219">
        <f t="shared" si="1"/>
        <v>70</v>
      </c>
      <c r="AL3" s="219" t="s">
        <v>162</v>
      </c>
      <c r="AM3" s="219">
        <v>0.55000000000000004</v>
      </c>
      <c r="CA3" s="216"/>
    </row>
    <row r="4" spans="1:79 16382:16384" ht="27" customHeight="1" x14ac:dyDescent="0.35">
      <c r="A4" s="222" t="s">
        <v>146</v>
      </c>
      <c r="B4" s="379"/>
      <c r="C4" s="380"/>
      <c r="D4" s="380"/>
      <c r="E4" s="381"/>
      <c r="F4" s="223" t="s">
        <v>173</v>
      </c>
      <c r="G4" s="394"/>
      <c r="H4" s="395"/>
      <c r="I4" s="223" t="s">
        <v>100</v>
      </c>
      <c r="J4" s="337"/>
      <c r="K4" s="37"/>
      <c r="L4" s="82"/>
      <c r="M4" s="215"/>
      <c r="O4" s="217"/>
      <c r="P4" s="217"/>
      <c r="Q4" s="217"/>
      <c r="AJ4" s="219" t="b">
        <f t="shared" si="0"/>
        <v>0</v>
      </c>
      <c r="AK4" s="219">
        <f t="shared" si="1"/>
        <v>70</v>
      </c>
      <c r="AL4" s="219" t="s">
        <v>162</v>
      </c>
      <c r="AM4" s="219">
        <v>0.55000000000000004</v>
      </c>
      <c r="CA4" s="216"/>
    </row>
    <row r="5" spans="1:79 16382:16384" ht="27" customHeight="1" x14ac:dyDescent="0.3">
      <c r="A5" s="224" t="s">
        <v>147</v>
      </c>
      <c r="B5" s="426"/>
      <c r="C5" s="427"/>
      <c r="D5" s="427"/>
      <c r="E5" s="428"/>
      <c r="F5" s="225"/>
      <c r="G5" s="226"/>
      <c r="H5" s="226"/>
      <c r="I5" s="227"/>
      <c r="J5" s="226"/>
      <c r="K5" s="37"/>
      <c r="L5" s="382"/>
      <c r="M5" s="383"/>
      <c r="O5" s="221"/>
      <c r="P5" s="221"/>
      <c r="Q5" s="221"/>
      <c r="AJ5" s="219" t="b">
        <f t="shared" si="0"/>
        <v>0</v>
      </c>
      <c r="AK5" s="219">
        <f t="shared" si="1"/>
        <v>70</v>
      </c>
      <c r="AL5" s="219" t="s">
        <v>162</v>
      </c>
      <c r="AM5" s="219">
        <v>0.55000000000000004</v>
      </c>
      <c r="CA5" s="216"/>
    </row>
    <row r="6" spans="1:79 16382:16384" ht="27" customHeight="1" x14ac:dyDescent="0.35">
      <c r="A6" s="224" t="s">
        <v>145</v>
      </c>
      <c r="B6" s="429"/>
      <c r="C6" s="430"/>
      <c r="D6" s="430"/>
      <c r="E6" s="431"/>
      <c r="F6" s="223" t="s">
        <v>174</v>
      </c>
      <c r="G6" s="394"/>
      <c r="H6" s="395"/>
      <c r="I6" s="223" t="s">
        <v>100</v>
      </c>
      <c r="J6" s="337"/>
      <c r="K6" s="37"/>
      <c r="L6" s="382" t="s">
        <v>212</v>
      </c>
      <c r="M6" s="383"/>
      <c r="O6" s="217"/>
      <c r="P6" s="217"/>
      <c r="Q6" s="217"/>
      <c r="AJ6" s="219" t="b">
        <f t="shared" si="0"/>
        <v>0</v>
      </c>
      <c r="AK6" s="219">
        <f t="shared" si="1"/>
        <v>70</v>
      </c>
      <c r="AL6" s="219" t="s">
        <v>162</v>
      </c>
      <c r="AM6" s="219">
        <v>0.55000000000000004</v>
      </c>
      <c r="CA6" s="216"/>
    </row>
    <row r="7" spans="1:79 16382:16384" ht="27" customHeight="1" x14ac:dyDescent="0.3">
      <c r="A7" s="228" t="s">
        <v>243</v>
      </c>
      <c r="B7" s="432"/>
      <c r="C7" s="433"/>
      <c r="D7" s="433"/>
      <c r="E7" s="434"/>
      <c r="F7" s="225"/>
      <c r="G7" s="229"/>
      <c r="H7" s="229"/>
      <c r="I7" s="230"/>
      <c r="J7" s="229"/>
      <c r="K7" s="82"/>
      <c r="L7" s="420" t="s">
        <v>178</v>
      </c>
      <c r="M7" s="421"/>
      <c r="O7" s="221"/>
      <c r="P7" s="221"/>
      <c r="Q7" s="221"/>
      <c r="AJ7" s="219" t="b">
        <f t="shared" si="0"/>
        <v>0</v>
      </c>
      <c r="AK7" s="219">
        <f t="shared" si="1"/>
        <v>70</v>
      </c>
      <c r="AL7" s="219" t="s">
        <v>162</v>
      </c>
      <c r="AM7" s="219">
        <v>0.55000000000000004</v>
      </c>
      <c r="CA7" s="216"/>
    </row>
    <row r="8" spans="1:79 16382:16384" ht="29.25" customHeight="1" x14ac:dyDescent="0.35">
      <c r="A8" s="422" t="s">
        <v>242</v>
      </c>
      <c r="B8" s="423"/>
      <c r="C8" s="423"/>
      <c r="D8" s="423"/>
      <c r="E8" s="231"/>
      <c r="F8" s="223" t="s">
        <v>173</v>
      </c>
      <c r="G8" s="394"/>
      <c r="H8" s="395"/>
      <c r="I8" s="223" t="s">
        <v>100</v>
      </c>
      <c r="J8" s="337"/>
      <c r="K8" s="37"/>
      <c r="L8" s="396" t="s">
        <v>176</v>
      </c>
      <c r="M8" s="397"/>
      <c r="O8" s="217"/>
      <c r="P8" s="232"/>
      <c r="Q8" s="217"/>
      <c r="U8" s="233"/>
      <c r="AJ8" s="219" t="b">
        <f t="shared" si="0"/>
        <v>0</v>
      </c>
      <c r="AK8" s="219">
        <f t="shared" si="1"/>
        <v>70</v>
      </c>
      <c r="AL8" s="219" t="s">
        <v>162</v>
      </c>
      <c r="AM8" s="219">
        <v>0.55000000000000004</v>
      </c>
      <c r="CA8" s="216"/>
    </row>
    <row r="9" spans="1:79 16382:16384" ht="27" customHeight="1" x14ac:dyDescent="0.3">
      <c r="A9" s="412"/>
      <c r="B9" s="413"/>
      <c r="C9" s="413"/>
      <c r="D9" s="414"/>
      <c r="E9" s="234"/>
      <c r="F9" s="225"/>
      <c r="G9" s="226"/>
      <c r="H9" s="226"/>
      <c r="I9" s="227"/>
      <c r="J9" s="226"/>
      <c r="K9" s="37"/>
      <c r="L9" s="418"/>
      <c r="M9" s="419"/>
      <c r="O9" s="217"/>
      <c r="P9" s="232"/>
      <c r="Q9" s="217"/>
      <c r="U9" s="233"/>
      <c r="AG9" s="235"/>
      <c r="AH9" s="235"/>
      <c r="AJ9" s="219" t="b">
        <f t="shared" si="0"/>
        <v>0</v>
      </c>
      <c r="AK9" s="219">
        <f t="shared" si="1"/>
        <v>70</v>
      </c>
      <c r="AL9" s="219" t="s">
        <v>162</v>
      </c>
      <c r="AM9" s="219">
        <v>0.55000000000000004</v>
      </c>
      <c r="CA9" s="216"/>
    </row>
    <row r="10" spans="1:79 16382:16384" ht="27.75" customHeight="1" x14ac:dyDescent="0.35">
      <c r="A10" s="415"/>
      <c r="B10" s="416"/>
      <c r="C10" s="416"/>
      <c r="D10" s="417"/>
      <c r="E10" s="82"/>
      <c r="F10" s="223" t="s">
        <v>174</v>
      </c>
      <c r="G10" s="394"/>
      <c r="H10" s="395"/>
      <c r="I10" s="223" t="s">
        <v>100</v>
      </c>
      <c r="J10" s="337"/>
      <c r="K10" s="37"/>
      <c r="L10" s="37"/>
      <c r="M10" s="236"/>
      <c r="O10" s="221"/>
      <c r="P10" s="221"/>
      <c r="Q10" s="221"/>
      <c r="R10" s="237"/>
      <c r="S10" s="237"/>
      <c r="T10" s="237"/>
      <c r="U10" s="237"/>
      <c r="V10" s="237"/>
      <c r="W10" s="237"/>
      <c r="Y10" s="238"/>
      <c r="Z10" s="239">
        <v>0.68</v>
      </c>
      <c r="AA10" s="238">
        <v>1</v>
      </c>
      <c r="AC10" s="240"/>
      <c r="AD10" s="240"/>
      <c r="AE10" s="240"/>
      <c r="AG10" s="235"/>
      <c r="AH10" s="235"/>
      <c r="AJ10" s="219" t="b">
        <f t="shared" si="0"/>
        <v>0</v>
      </c>
      <c r="AK10" s="219">
        <f t="shared" si="1"/>
        <v>70</v>
      </c>
      <c r="AL10" s="219" t="s">
        <v>162</v>
      </c>
      <c r="AM10" s="219">
        <v>0.55000000000000004</v>
      </c>
      <c r="CA10" s="216"/>
    </row>
    <row r="11" spans="1:79 16382:16384" s="249" customFormat="1" ht="15.75" customHeight="1" x14ac:dyDescent="0.25">
      <c r="A11" s="388"/>
      <c r="B11" s="389"/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90"/>
      <c r="N11" s="216"/>
      <c r="O11" s="241"/>
      <c r="P11" s="241"/>
      <c r="Q11" s="241"/>
      <c r="R11" s="242"/>
      <c r="S11" s="242"/>
      <c r="T11" s="242"/>
      <c r="U11" s="242"/>
      <c r="V11" s="242"/>
      <c r="W11" s="242"/>
      <c r="X11" s="241"/>
      <c r="Y11" s="243" t="s">
        <v>37</v>
      </c>
      <c r="Z11" s="244">
        <v>0.62</v>
      </c>
      <c r="AA11" s="245">
        <v>0.62</v>
      </c>
      <c r="AB11" s="216"/>
      <c r="AC11" s="246" t="s">
        <v>42</v>
      </c>
      <c r="AD11" s="247"/>
      <c r="AE11" s="247"/>
      <c r="AF11" s="216"/>
      <c r="AG11" s="248" t="s">
        <v>135</v>
      </c>
      <c r="AH11" s="248"/>
      <c r="AI11" s="216"/>
      <c r="AJ11" s="219" t="b">
        <f t="shared" si="0"/>
        <v>0</v>
      </c>
      <c r="AK11" s="219">
        <f t="shared" si="1"/>
        <v>70</v>
      </c>
      <c r="AL11" s="219" t="s">
        <v>162</v>
      </c>
      <c r="AM11" s="219">
        <v>0.55000000000000004</v>
      </c>
      <c r="AN11" s="216"/>
      <c r="AO11" s="241"/>
      <c r="AP11" s="241"/>
      <c r="AQ11" s="241"/>
      <c r="AR11" s="241"/>
      <c r="AS11" s="241"/>
      <c r="AT11" s="241"/>
      <c r="AU11" s="241"/>
      <c r="AV11" s="241"/>
      <c r="AW11" s="241"/>
      <c r="AX11" s="241"/>
      <c r="AY11" s="241"/>
      <c r="AZ11" s="241"/>
      <c r="BA11" s="241"/>
      <c r="BB11" s="241"/>
      <c r="BC11" s="241"/>
      <c r="BD11" s="241"/>
      <c r="BE11" s="241"/>
      <c r="BF11" s="241"/>
      <c r="BG11" s="241"/>
      <c r="BH11" s="241"/>
      <c r="BI11" s="241"/>
      <c r="BJ11" s="241"/>
      <c r="BK11" s="241"/>
      <c r="BL11" s="241"/>
      <c r="BM11" s="241"/>
      <c r="BN11" s="241"/>
      <c r="BO11" s="241"/>
      <c r="BP11" s="241"/>
      <c r="BQ11" s="241"/>
      <c r="BR11" s="241"/>
      <c r="BS11" s="241"/>
      <c r="BT11" s="241"/>
      <c r="BU11" s="241"/>
      <c r="BV11" s="241"/>
      <c r="BW11" s="241"/>
      <c r="BX11" s="241"/>
      <c r="BY11" s="241"/>
      <c r="BZ11" s="241"/>
      <c r="CA11" s="241"/>
    </row>
    <row r="12" spans="1:79 16382:16384" ht="8.25" customHeight="1" x14ac:dyDescent="0.25">
      <c r="A12" s="391"/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3"/>
      <c r="Q12" s="250"/>
      <c r="R12" s="250"/>
      <c r="S12" s="250"/>
      <c r="T12" s="250"/>
      <c r="U12" s="250"/>
      <c r="V12" s="250"/>
      <c r="Y12" s="251" t="s">
        <v>183</v>
      </c>
      <c r="Z12" s="252">
        <f>1883-312</f>
        <v>1571</v>
      </c>
      <c r="AA12" s="239">
        <f>Z12*$Z$11</f>
        <v>974.02</v>
      </c>
      <c r="AC12" s="240" t="s">
        <v>169</v>
      </c>
      <c r="AD12" s="240"/>
      <c r="AE12" s="240"/>
      <c r="AG12" s="235" t="s">
        <v>136</v>
      </c>
      <c r="AH12" s="235"/>
      <c r="AJ12" s="219" t="b">
        <f t="shared" si="0"/>
        <v>0</v>
      </c>
      <c r="AK12" s="219">
        <f t="shared" si="1"/>
        <v>70</v>
      </c>
      <c r="AL12" s="219" t="s">
        <v>162</v>
      </c>
      <c r="AM12" s="219">
        <v>0.55000000000000004</v>
      </c>
      <c r="CA12" s="216"/>
    </row>
    <row r="13" spans="1:79 16382:16384" ht="70.5" customHeight="1" x14ac:dyDescent="0.25">
      <c r="A13" s="253" t="s">
        <v>0</v>
      </c>
      <c r="B13" s="408" t="s">
        <v>149</v>
      </c>
      <c r="C13" s="409"/>
      <c r="D13" s="255" t="s">
        <v>148</v>
      </c>
      <c r="E13" s="256" t="s">
        <v>163</v>
      </c>
      <c r="F13" s="408" t="s">
        <v>74</v>
      </c>
      <c r="G13" s="409"/>
      <c r="H13" s="254" t="s">
        <v>247</v>
      </c>
      <c r="I13" s="255" t="s">
        <v>2</v>
      </c>
      <c r="J13" s="255" t="s">
        <v>107</v>
      </c>
      <c r="K13" s="257" t="s">
        <v>179</v>
      </c>
      <c r="L13" s="410" t="s">
        <v>246</v>
      </c>
      <c r="M13" s="411"/>
      <c r="Q13" s="258" t="s">
        <v>47</v>
      </c>
      <c r="R13" s="258"/>
      <c r="S13" s="258" t="s">
        <v>285</v>
      </c>
      <c r="T13" s="258" t="s">
        <v>104</v>
      </c>
      <c r="U13" s="258" t="s">
        <v>44</v>
      </c>
      <c r="V13" s="258" t="s">
        <v>66</v>
      </c>
      <c r="X13" s="259"/>
      <c r="Y13" s="251" t="s">
        <v>184</v>
      </c>
      <c r="Z13" s="260">
        <v>1883</v>
      </c>
      <c r="AA13" s="261"/>
      <c r="AC13" s="240" t="s">
        <v>6</v>
      </c>
      <c r="AD13" s="240"/>
      <c r="AE13" s="240"/>
      <c r="AG13" s="235" t="s">
        <v>141</v>
      </c>
      <c r="AH13" s="235"/>
      <c r="AJ13" s="219" t="b">
        <f t="shared" si="0"/>
        <v>0</v>
      </c>
      <c r="AK13" s="219">
        <f t="shared" si="1"/>
        <v>70</v>
      </c>
      <c r="AL13" s="219" t="s">
        <v>162</v>
      </c>
      <c r="AM13" s="219">
        <v>0.55000000000000004</v>
      </c>
    </row>
    <row r="14" spans="1:79 16382:16384" ht="30" customHeight="1" x14ac:dyDescent="0.25">
      <c r="A14" s="338"/>
      <c r="B14" s="358"/>
      <c r="C14" s="359"/>
      <c r="D14" s="179"/>
      <c r="E14" s="262">
        <f>+IF(AK1=70,($D14*$Z$11),($D14*$Z$10)+((F15/$Z$11)*$Z$10)-#REF!)</f>
        <v>0</v>
      </c>
      <c r="F14" s="384"/>
      <c r="G14" s="385"/>
      <c r="H14" s="200"/>
      <c r="I14" s="191"/>
      <c r="J14" s="186"/>
      <c r="K14" s="187">
        <f t="shared" ref="K14:K24" si="2">(IF(ISTEXT($I$2),Q14," "))</f>
        <v>0</v>
      </c>
      <c r="L14" s="386"/>
      <c r="M14" s="387"/>
      <c r="N14" s="263"/>
      <c r="Q14" s="264">
        <f>(S14+U14+IF(D14&lt;0,0,E14+J14))</f>
        <v>0</v>
      </c>
      <c r="R14" s="250"/>
      <c r="S14" s="250">
        <f>IF(H14&gt;=1,T14*H14,T14)</f>
        <v>0</v>
      </c>
      <c r="T14" s="265">
        <f>IF(ISNA(VLOOKUP($F14,$AA$40:$AB$85,2,FALSE))=TRUE, ,VLOOKUP($F14,$AA$40:$AB$85,2,FALSE))</f>
        <v>0</v>
      </c>
      <c r="U14" s="250"/>
      <c r="V14" s="250"/>
      <c r="X14" s="259"/>
      <c r="Y14" s="251" t="s">
        <v>185</v>
      </c>
      <c r="Z14" s="260">
        <v>966</v>
      </c>
      <c r="AA14" s="261"/>
      <c r="AC14" s="240" t="s">
        <v>45</v>
      </c>
      <c r="AD14" s="240"/>
      <c r="AE14" s="240"/>
      <c r="AG14" s="235" t="s">
        <v>170</v>
      </c>
      <c r="AH14" s="235"/>
      <c r="AJ14" s="219" t="b">
        <f t="shared" si="0"/>
        <v>0</v>
      </c>
      <c r="AK14" s="219">
        <f t="shared" si="1"/>
        <v>70</v>
      </c>
      <c r="AL14" s="219" t="s">
        <v>162</v>
      </c>
      <c r="AM14" s="219">
        <v>0.55000000000000004</v>
      </c>
    </row>
    <row r="15" spans="1:79 16382:16384" ht="30" customHeight="1" x14ac:dyDescent="0.25">
      <c r="A15" s="339"/>
      <c r="B15" s="368"/>
      <c r="C15" s="369"/>
      <c r="D15" s="179"/>
      <c r="E15" s="266">
        <f>+IF(AK2=70,($D15*$Z$11),($D15*$Z$10)+((#REF!/$Z$11)*$Z$10)-#REF!)</f>
        <v>0</v>
      </c>
      <c r="F15" s="360"/>
      <c r="G15" s="361"/>
      <c r="H15" s="200"/>
      <c r="I15" s="192"/>
      <c r="J15" s="183"/>
      <c r="K15" s="180">
        <f t="shared" si="2"/>
        <v>0</v>
      </c>
      <c r="L15" s="377"/>
      <c r="M15" s="378"/>
      <c r="Q15" s="264">
        <f t="shared" ref="Q15:Q27" si="3">(S15+U15+IF(D15&lt;0,0,E15+J15))</f>
        <v>0</v>
      </c>
      <c r="R15" s="250"/>
      <c r="S15" s="250">
        <f t="shared" ref="S15:S27" si="4">IF(H15&gt;=1,T15*H15,T15)</f>
        <v>0</v>
      </c>
      <c r="T15" s="265">
        <f t="shared" ref="T15:T27" si="5">IF(ISNA(VLOOKUP($F15,$AA$40:$AB$85,2,FALSE))=TRUE, ,VLOOKUP($F15,$AA$40:$AB$85,2,FALSE))</f>
        <v>0</v>
      </c>
      <c r="U15" s="250"/>
      <c r="V15" s="250"/>
      <c r="X15" s="259"/>
      <c r="Y15" s="238" t="s">
        <v>186</v>
      </c>
      <c r="Z15" s="238">
        <v>49</v>
      </c>
      <c r="AA15" s="267"/>
      <c r="AC15" s="240" t="s">
        <v>25</v>
      </c>
      <c r="AD15" s="240"/>
      <c r="AE15" s="240"/>
      <c r="AG15" s="235" t="s">
        <v>142</v>
      </c>
      <c r="AH15" s="235"/>
      <c r="AJ15" s="219" t="b">
        <f t="shared" si="0"/>
        <v>0</v>
      </c>
      <c r="AK15" s="219">
        <f t="shared" si="1"/>
        <v>70</v>
      </c>
      <c r="AL15" s="219" t="s">
        <v>162</v>
      </c>
      <c r="AM15" s="219">
        <v>0.55000000000000004</v>
      </c>
    </row>
    <row r="16" spans="1:79 16382:16384" ht="30" customHeight="1" x14ac:dyDescent="0.25">
      <c r="A16" s="340"/>
      <c r="B16" s="368"/>
      <c r="C16" s="369"/>
      <c r="D16" s="179"/>
      <c r="E16" s="266">
        <f>+IF(AK3=70,($D16*$Z$11),($D16*$Z$10)+((#REF!/$Z$11)*$Z$10)-#REF!)</f>
        <v>0</v>
      </c>
      <c r="F16" s="360"/>
      <c r="G16" s="361"/>
      <c r="H16" s="200"/>
      <c r="I16" s="192"/>
      <c r="J16" s="183"/>
      <c r="K16" s="180">
        <f t="shared" si="2"/>
        <v>0</v>
      </c>
      <c r="L16" s="373"/>
      <c r="M16" s="374"/>
      <c r="Q16" s="264">
        <f t="shared" si="3"/>
        <v>0</v>
      </c>
      <c r="R16" s="250"/>
      <c r="S16" s="250">
        <f t="shared" si="4"/>
        <v>0</v>
      </c>
      <c r="T16" s="265">
        <f t="shared" si="5"/>
        <v>0</v>
      </c>
      <c r="U16" s="250"/>
      <c r="V16" s="250"/>
      <c r="X16" s="259"/>
      <c r="Y16" s="251" t="s">
        <v>187</v>
      </c>
      <c r="Z16" s="252">
        <v>3.7</v>
      </c>
      <c r="AA16" s="267"/>
      <c r="AC16" s="240" t="s">
        <v>32</v>
      </c>
      <c r="AD16" s="240"/>
      <c r="AE16" s="240"/>
      <c r="AG16" s="235" t="s">
        <v>137</v>
      </c>
      <c r="AH16" s="235"/>
      <c r="AJ16" s="219" t="b">
        <f t="shared" si="0"/>
        <v>0</v>
      </c>
      <c r="AK16" s="219">
        <f t="shared" si="1"/>
        <v>70</v>
      </c>
      <c r="AL16" s="219" t="s">
        <v>162</v>
      </c>
      <c r="AM16" s="219">
        <v>0.55000000000000004</v>
      </c>
    </row>
    <row r="17" spans="1:79" ht="30" customHeight="1" x14ac:dyDescent="0.25">
      <c r="A17" s="340"/>
      <c r="B17" s="368"/>
      <c r="C17" s="369"/>
      <c r="D17" s="179"/>
      <c r="E17" s="266">
        <f>+IF(AK4=70,($D17*$Z$11),($D17*$Z$10)+((#REF!/$Z$11)*$Z$10)-#REF!)</f>
        <v>0</v>
      </c>
      <c r="F17" s="360"/>
      <c r="G17" s="361"/>
      <c r="H17" s="200"/>
      <c r="I17" s="192"/>
      <c r="J17" s="183"/>
      <c r="K17" s="180">
        <f t="shared" si="2"/>
        <v>0</v>
      </c>
      <c r="L17" s="362"/>
      <c r="M17" s="363"/>
      <c r="Q17" s="264">
        <f t="shared" si="3"/>
        <v>0</v>
      </c>
      <c r="R17" s="250"/>
      <c r="S17" s="250">
        <f t="shared" si="4"/>
        <v>0</v>
      </c>
      <c r="T17" s="265">
        <f t="shared" si="5"/>
        <v>0</v>
      </c>
      <c r="U17" s="250"/>
      <c r="V17" s="250"/>
      <c r="X17" s="259"/>
      <c r="Y17" s="238" t="s">
        <v>188</v>
      </c>
      <c r="Z17" s="238">
        <v>556</v>
      </c>
      <c r="AA17" s="267"/>
      <c r="AC17" s="240" t="s">
        <v>33</v>
      </c>
      <c r="AD17" s="240"/>
      <c r="AE17" s="240"/>
      <c r="AG17" s="235" t="s">
        <v>138</v>
      </c>
      <c r="AH17" s="235"/>
      <c r="AJ17" s="219" t="b">
        <f t="shared" si="0"/>
        <v>0</v>
      </c>
      <c r="AK17" s="219">
        <f t="shared" si="1"/>
        <v>70</v>
      </c>
      <c r="AL17" s="219" t="s">
        <v>162</v>
      </c>
      <c r="AM17" s="219">
        <v>0.55000000000000004</v>
      </c>
    </row>
    <row r="18" spans="1:79" ht="30" customHeight="1" x14ac:dyDescent="0.25">
      <c r="A18" s="341"/>
      <c r="B18" s="368"/>
      <c r="C18" s="369"/>
      <c r="D18" s="179"/>
      <c r="E18" s="266">
        <f>+IF(AK5=70,($D18*$Z$11),($D18*$Z$10)+((#REF!/$Z$11)*$Z$10)-#REF!)</f>
        <v>0</v>
      </c>
      <c r="F18" s="360"/>
      <c r="G18" s="361"/>
      <c r="H18" s="200"/>
      <c r="I18" s="192"/>
      <c r="J18" s="183"/>
      <c r="K18" s="180">
        <f t="shared" si="2"/>
        <v>0</v>
      </c>
      <c r="L18" s="377"/>
      <c r="M18" s="378"/>
      <c r="Q18" s="264">
        <f t="shared" si="3"/>
        <v>0</v>
      </c>
      <c r="R18" s="250"/>
      <c r="S18" s="250">
        <f t="shared" si="4"/>
        <v>0</v>
      </c>
      <c r="T18" s="265">
        <f t="shared" si="5"/>
        <v>0</v>
      </c>
      <c r="U18" s="250"/>
      <c r="V18" s="250"/>
      <c r="X18" s="259"/>
      <c r="Y18" s="238" t="s">
        <v>189</v>
      </c>
      <c r="Z18" s="238">
        <v>202</v>
      </c>
      <c r="AA18" s="267"/>
      <c r="AC18" s="240" t="s">
        <v>34</v>
      </c>
      <c r="AD18" s="240"/>
      <c r="AE18" s="240"/>
      <c r="AG18" s="235" t="s">
        <v>155</v>
      </c>
      <c r="AH18" s="235"/>
    </row>
    <row r="19" spans="1:79" ht="30" customHeight="1" x14ac:dyDescent="0.25">
      <c r="A19" s="339"/>
      <c r="B19" s="368"/>
      <c r="C19" s="369"/>
      <c r="D19" s="179"/>
      <c r="E19" s="266">
        <f>+IF(AK6=70,($D19*$Z$11),($D19*$Z$10)+((#REF!/$Z$11)*$Z$10)-#REF!)</f>
        <v>0</v>
      </c>
      <c r="F19" s="360"/>
      <c r="G19" s="361"/>
      <c r="H19" s="200"/>
      <c r="I19" s="192"/>
      <c r="J19" s="183"/>
      <c r="K19" s="180">
        <f t="shared" si="2"/>
        <v>0</v>
      </c>
      <c r="L19" s="373"/>
      <c r="M19" s="374"/>
      <c r="Q19" s="264">
        <f t="shared" si="3"/>
        <v>0</v>
      </c>
      <c r="R19" s="250"/>
      <c r="S19" s="250">
        <f t="shared" si="4"/>
        <v>0</v>
      </c>
      <c r="T19" s="265">
        <f t="shared" si="5"/>
        <v>0</v>
      </c>
      <c r="U19" s="250"/>
      <c r="V19" s="250"/>
      <c r="X19" s="259"/>
      <c r="Y19" s="251" t="s">
        <v>190</v>
      </c>
      <c r="Z19" s="252">
        <v>0</v>
      </c>
      <c r="AA19" s="239"/>
      <c r="AC19" s="240" t="s">
        <v>35</v>
      </c>
      <c r="AD19" s="240"/>
      <c r="AE19" s="240"/>
      <c r="AG19" s="235" t="s">
        <v>143</v>
      </c>
      <c r="AH19" s="235"/>
    </row>
    <row r="20" spans="1:79" ht="30" customHeight="1" x14ac:dyDescent="0.25">
      <c r="A20" s="341"/>
      <c r="B20" s="375"/>
      <c r="C20" s="376"/>
      <c r="D20" s="179"/>
      <c r="E20" s="268">
        <f>+IF(AK7=70,($D20*$Z$11),($D20*$Z$10)+((#REF!/$Z$11)*$Z$10)-#REF!)</f>
        <v>0</v>
      </c>
      <c r="F20" s="360"/>
      <c r="G20" s="361"/>
      <c r="H20" s="200"/>
      <c r="I20" s="193"/>
      <c r="J20" s="184"/>
      <c r="K20" s="181">
        <f t="shared" si="2"/>
        <v>0</v>
      </c>
      <c r="L20" s="362"/>
      <c r="M20" s="363"/>
      <c r="Q20" s="264">
        <f t="shared" si="3"/>
        <v>0</v>
      </c>
      <c r="R20" s="250"/>
      <c r="S20" s="250">
        <f t="shared" si="4"/>
        <v>0</v>
      </c>
      <c r="T20" s="265">
        <f t="shared" si="5"/>
        <v>0</v>
      </c>
      <c r="U20" s="250"/>
      <c r="V20" s="250"/>
      <c r="X20" s="259"/>
      <c r="Y20" s="251" t="s">
        <v>191</v>
      </c>
      <c r="Z20" s="260">
        <v>30</v>
      </c>
      <c r="AA20" s="261"/>
      <c r="AC20" s="240" t="s">
        <v>171</v>
      </c>
      <c r="AD20" s="240"/>
      <c r="AE20" s="240"/>
      <c r="AG20" s="235" t="s">
        <v>139</v>
      </c>
      <c r="AH20" s="235"/>
    </row>
    <row r="21" spans="1:79" ht="30" customHeight="1" x14ac:dyDescent="0.25">
      <c r="A21" s="342"/>
      <c r="B21" s="358"/>
      <c r="C21" s="359"/>
      <c r="D21" s="179"/>
      <c r="E21" s="268">
        <f>+IF(AK8=70,($D21*$Z$11),($D21*$Z$10)+((#REF!/$Z$11)*$Z$10)-#REF!)</f>
        <v>0</v>
      </c>
      <c r="F21" s="360"/>
      <c r="G21" s="361"/>
      <c r="H21" s="200"/>
      <c r="I21" s="194"/>
      <c r="J21" s="185"/>
      <c r="K21" s="182">
        <f t="shared" si="2"/>
        <v>0</v>
      </c>
      <c r="L21" s="362"/>
      <c r="M21" s="363"/>
      <c r="Q21" s="264">
        <f t="shared" si="3"/>
        <v>0</v>
      </c>
      <c r="R21" s="250"/>
      <c r="S21" s="250">
        <f t="shared" si="4"/>
        <v>0</v>
      </c>
      <c r="T21" s="265">
        <f t="shared" si="5"/>
        <v>0</v>
      </c>
      <c r="U21" s="250"/>
      <c r="V21" s="250"/>
      <c r="X21" s="259"/>
      <c r="Y21" s="238" t="s">
        <v>192</v>
      </c>
      <c r="Z21" s="252">
        <v>254</v>
      </c>
      <c r="AA21" s="267"/>
      <c r="AC21" s="240" t="s">
        <v>172</v>
      </c>
      <c r="AD21" s="240"/>
      <c r="AE21" s="240"/>
      <c r="AG21" s="235" t="s">
        <v>144</v>
      </c>
      <c r="AH21" s="235"/>
    </row>
    <row r="22" spans="1:79" ht="30" customHeight="1" x14ac:dyDescent="0.25">
      <c r="A22" s="339"/>
      <c r="B22" s="358"/>
      <c r="C22" s="359"/>
      <c r="D22" s="179"/>
      <c r="E22" s="269">
        <f>+IF(AK9=70,($D22*$Z$11),($D22*$Z$10)+((#REF!/$Z$11)*$Z$10)-#REF!)</f>
        <v>0</v>
      </c>
      <c r="F22" s="360"/>
      <c r="G22" s="361"/>
      <c r="H22" s="200"/>
      <c r="I22" s="194"/>
      <c r="J22" s="185"/>
      <c r="K22" s="182">
        <f t="shared" si="2"/>
        <v>0</v>
      </c>
      <c r="L22" s="362"/>
      <c r="M22" s="363"/>
      <c r="Q22" s="264">
        <f t="shared" si="3"/>
        <v>0</v>
      </c>
      <c r="R22" s="250"/>
      <c r="S22" s="250">
        <f t="shared" si="4"/>
        <v>0</v>
      </c>
      <c r="T22" s="265">
        <f t="shared" si="5"/>
        <v>0</v>
      </c>
      <c r="U22" s="250"/>
      <c r="V22" s="250"/>
      <c r="X22" s="259"/>
      <c r="Y22" s="251" t="s">
        <v>194</v>
      </c>
      <c r="Z22" s="252">
        <v>267</v>
      </c>
      <c r="AA22" s="267"/>
      <c r="AC22" s="240"/>
      <c r="AD22" s="240"/>
      <c r="AE22" s="240"/>
      <c r="AG22" s="235" t="s">
        <v>140</v>
      </c>
      <c r="AH22" s="235"/>
    </row>
    <row r="23" spans="1:79" ht="30" customHeight="1" x14ac:dyDescent="0.25">
      <c r="A23" s="340"/>
      <c r="B23" s="358"/>
      <c r="C23" s="359"/>
      <c r="D23" s="179"/>
      <c r="E23" s="269">
        <f>+IF(AK10=70,($D23*$Z$11),($D23*$Z$10)+((#REF!/$Z$11)*$Z$10)-#REF!)</f>
        <v>0</v>
      </c>
      <c r="F23" s="360"/>
      <c r="G23" s="361"/>
      <c r="H23" s="200"/>
      <c r="I23" s="194"/>
      <c r="J23" s="185"/>
      <c r="K23" s="182">
        <f t="shared" si="2"/>
        <v>0</v>
      </c>
      <c r="L23" s="362"/>
      <c r="M23" s="363"/>
      <c r="Q23" s="264">
        <f t="shared" si="3"/>
        <v>0</v>
      </c>
      <c r="R23" s="250"/>
      <c r="S23" s="250">
        <f t="shared" si="4"/>
        <v>0</v>
      </c>
      <c r="T23" s="265">
        <f t="shared" si="5"/>
        <v>0</v>
      </c>
      <c r="U23" s="250"/>
      <c r="V23" s="250"/>
      <c r="X23" s="259"/>
      <c r="Y23" s="238" t="s">
        <v>193</v>
      </c>
      <c r="Z23" s="238">
        <f>22.2+28+11.9+3.7</f>
        <v>65.8</v>
      </c>
      <c r="AA23" s="239"/>
      <c r="AC23" s="240"/>
      <c r="AD23" s="240"/>
      <c r="AE23" s="240"/>
    </row>
    <row r="24" spans="1:79" ht="30" customHeight="1" x14ac:dyDescent="0.25">
      <c r="A24" s="340"/>
      <c r="B24" s="358"/>
      <c r="C24" s="359"/>
      <c r="D24" s="179"/>
      <c r="E24" s="269">
        <f>+IF(AK11=70,($D24*$Z$11),($D24*$Z$10)+((#REF!/$Z$11)*$Z$10)-#REF!)</f>
        <v>0</v>
      </c>
      <c r="F24" s="360"/>
      <c r="G24" s="361"/>
      <c r="H24" s="200"/>
      <c r="I24" s="194"/>
      <c r="J24" s="185"/>
      <c r="K24" s="182">
        <f t="shared" si="2"/>
        <v>0</v>
      </c>
      <c r="L24" s="362"/>
      <c r="M24" s="363"/>
      <c r="Q24" s="264">
        <f t="shared" si="3"/>
        <v>0</v>
      </c>
      <c r="R24" s="250"/>
      <c r="S24" s="250">
        <f t="shared" si="4"/>
        <v>0</v>
      </c>
      <c r="T24" s="265">
        <f t="shared" si="5"/>
        <v>0</v>
      </c>
      <c r="U24" s="250"/>
      <c r="V24" s="250"/>
      <c r="X24" s="259"/>
      <c r="Y24" s="238" t="s">
        <v>195</v>
      </c>
      <c r="Z24" s="238">
        <v>223</v>
      </c>
      <c r="AA24" s="267"/>
      <c r="AC24" s="240"/>
      <c r="AD24" s="240"/>
      <c r="AE24" s="240"/>
    </row>
    <row r="25" spans="1:79" ht="30" customHeight="1" thickBot="1" x14ac:dyDescent="0.3">
      <c r="A25" s="340"/>
      <c r="B25" s="368"/>
      <c r="C25" s="369"/>
      <c r="D25" s="196"/>
      <c r="E25" s="270">
        <f>+IF(AK16=70,($D25*$Z$11),($D25*$Z$10)+((#REF!/$Z$11)*$Z$10)-#REF!)</f>
        <v>0</v>
      </c>
      <c r="F25" s="370"/>
      <c r="G25" s="371"/>
      <c r="H25" s="200"/>
      <c r="I25" s="192"/>
      <c r="J25" s="183"/>
      <c r="K25" s="188">
        <f>(IF(ISTEXT($I$2),Q29," "))</f>
        <v>0</v>
      </c>
      <c r="L25" s="372"/>
      <c r="M25" s="363"/>
      <c r="Q25" s="264">
        <f t="shared" si="3"/>
        <v>0</v>
      </c>
      <c r="R25" s="250"/>
      <c r="S25" s="250">
        <f t="shared" si="4"/>
        <v>0</v>
      </c>
      <c r="T25" s="265">
        <f t="shared" si="5"/>
        <v>0</v>
      </c>
      <c r="U25" s="250"/>
      <c r="V25" s="250"/>
      <c r="X25" s="259"/>
      <c r="Y25" s="251" t="s">
        <v>196</v>
      </c>
      <c r="Z25" s="252">
        <v>502</v>
      </c>
      <c r="AA25" s="267"/>
      <c r="AC25" s="240"/>
      <c r="AD25" s="240"/>
      <c r="AE25" s="240"/>
    </row>
    <row r="26" spans="1:79" ht="30" customHeight="1" thickTop="1" thickBot="1" x14ac:dyDescent="0.3">
      <c r="A26" s="350" t="s">
        <v>179</v>
      </c>
      <c r="B26" s="351"/>
      <c r="C26" s="351"/>
      <c r="D26" s="271">
        <f>SUM(D14:D25)</f>
        <v>0</v>
      </c>
      <c r="E26" s="197">
        <f>SUM(E14:E25)</f>
        <v>0</v>
      </c>
      <c r="F26" s="364">
        <f>SUM(T14:T24)</f>
        <v>0</v>
      </c>
      <c r="G26" s="365"/>
      <c r="H26" s="272"/>
      <c r="I26" s="198"/>
      <c r="J26" s="197">
        <f>SUM(J14:J25)</f>
        <v>0</v>
      </c>
      <c r="K26" s="197">
        <f>SUM(K14:K25)</f>
        <v>0</v>
      </c>
      <c r="L26" s="366"/>
      <c r="M26" s="367"/>
      <c r="Q26" s="264">
        <f t="shared" si="3"/>
        <v>0</v>
      </c>
      <c r="R26" s="250"/>
      <c r="S26" s="250">
        <f t="shared" si="4"/>
        <v>0</v>
      </c>
      <c r="T26" s="265">
        <f t="shared" si="5"/>
        <v>0</v>
      </c>
      <c r="U26" s="250"/>
      <c r="V26" s="250"/>
      <c r="X26" s="259"/>
      <c r="Y26" s="251" t="s">
        <v>197</v>
      </c>
      <c r="Z26" s="260">
        <v>920</v>
      </c>
      <c r="AA26" s="261"/>
    </row>
    <row r="27" spans="1:79" ht="34.5" customHeight="1" x14ac:dyDescent="0.35">
      <c r="A27" s="273"/>
      <c r="B27" s="37"/>
      <c r="C27" s="37"/>
      <c r="D27" s="274"/>
      <c r="E27" s="37"/>
      <c r="F27" s="274"/>
      <c r="G27" s="275" t="s">
        <v>125</v>
      </c>
      <c r="H27" s="276"/>
      <c r="I27" s="277"/>
      <c r="J27" s="277"/>
      <c r="K27" s="278"/>
      <c r="L27" s="274"/>
      <c r="M27" s="279" t="s">
        <v>244</v>
      </c>
      <c r="Q27" s="264">
        <f t="shared" si="3"/>
        <v>0</v>
      </c>
      <c r="R27" s="250"/>
      <c r="S27" s="250">
        <f t="shared" si="4"/>
        <v>0</v>
      </c>
      <c r="T27" s="265">
        <f t="shared" si="5"/>
        <v>0</v>
      </c>
      <c r="U27" s="250"/>
      <c r="V27" s="250"/>
      <c r="X27" s="259"/>
      <c r="Y27" s="251" t="s">
        <v>198</v>
      </c>
      <c r="Z27" s="260">
        <v>653</v>
      </c>
      <c r="AA27" s="261"/>
      <c r="AD27" s="280"/>
      <c r="AE27" s="281"/>
      <c r="AF27" s="282"/>
    </row>
    <row r="28" spans="1:79" ht="30" customHeight="1" x14ac:dyDescent="0.35">
      <c r="A28" s="283" t="s">
        <v>0</v>
      </c>
      <c r="B28" s="349">
        <f ca="1">TODAY()</f>
        <v>45517</v>
      </c>
      <c r="C28" s="349"/>
      <c r="D28" s="349"/>
      <c r="E28" s="82"/>
      <c r="F28" s="37"/>
      <c r="G28" s="284" t="s">
        <v>177</v>
      </c>
      <c r="H28" s="285"/>
      <c r="I28" s="286"/>
      <c r="J28" s="286"/>
      <c r="K28" s="287"/>
      <c r="L28" s="82"/>
      <c r="M28" s="346">
        <f>SUM(K14:K25)</f>
        <v>0</v>
      </c>
      <c r="Q28" s="264"/>
      <c r="R28" s="250"/>
      <c r="S28" s="250"/>
      <c r="T28" s="265"/>
      <c r="U28" s="250"/>
      <c r="V28" s="250"/>
      <c r="X28" s="259"/>
      <c r="Y28" s="251" t="s">
        <v>199</v>
      </c>
      <c r="Z28" s="252">
        <v>555</v>
      </c>
      <c r="AA28" s="267"/>
      <c r="AC28" s="263"/>
      <c r="AD28" s="280"/>
      <c r="AE28" s="281"/>
      <c r="AF28" s="282"/>
    </row>
    <row r="29" spans="1:79" ht="30" customHeight="1" x14ac:dyDescent="0.25">
      <c r="A29" s="288" t="s">
        <v>132</v>
      </c>
      <c r="B29" s="37"/>
      <c r="C29" s="37"/>
      <c r="D29" s="37"/>
      <c r="E29" s="37"/>
      <c r="F29" s="37"/>
      <c r="G29" s="289" t="s">
        <v>177</v>
      </c>
      <c r="H29" s="290"/>
      <c r="I29" s="291"/>
      <c r="J29" s="291"/>
      <c r="K29" s="292"/>
      <c r="L29" s="82"/>
      <c r="M29" s="347"/>
      <c r="Q29" s="264"/>
      <c r="R29" s="250"/>
      <c r="S29" s="250"/>
      <c r="T29" s="265"/>
      <c r="U29" s="250"/>
      <c r="V29" s="250"/>
      <c r="Y29" s="251" t="s">
        <v>200</v>
      </c>
      <c r="Z29" s="252">
        <v>233</v>
      </c>
      <c r="AA29" s="267"/>
      <c r="AC29" s="263"/>
      <c r="AD29" s="280"/>
      <c r="AE29" s="281"/>
      <c r="AF29" s="282"/>
    </row>
    <row r="30" spans="1:79" ht="30" customHeight="1" x14ac:dyDescent="0.25">
      <c r="A30" s="352"/>
      <c r="B30" s="353"/>
      <c r="C30" s="353"/>
      <c r="D30" s="353"/>
      <c r="E30" s="354"/>
      <c r="F30" s="82"/>
      <c r="G30" s="293" t="s">
        <v>177</v>
      </c>
      <c r="H30" s="294"/>
      <c r="I30" s="295"/>
      <c r="J30" s="295"/>
      <c r="K30" s="296"/>
      <c r="L30" s="82"/>
      <c r="M30" s="347"/>
      <c r="Q30" s="264"/>
      <c r="R30" s="250"/>
      <c r="S30" s="250"/>
      <c r="T30" s="265"/>
      <c r="U30" s="250"/>
      <c r="V30" s="250"/>
      <c r="Y30" s="238" t="s">
        <v>201</v>
      </c>
      <c r="Z30" s="238">
        <f>154+223</f>
        <v>377</v>
      </c>
      <c r="AA30" s="267"/>
      <c r="AB30" s="281"/>
      <c r="AC30" s="282"/>
      <c r="AD30" s="280"/>
      <c r="AE30" s="281"/>
      <c r="AF30" s="282"/>
    </row>
    <row r="31" spans="1:79" ht="23.25" customHeight="1" x14ac:dyDescent="0.25">
      <c r="A31" s="355"/>
      <c r="B31" s="356"/>
      <c r="C31" s="356"/>
      <c r="D31" s="356"/>
      <c r="E31" s="357"/>
      <c r="F31" s="82"/>
      <c r="G31" s="82"/>
      <c r="H31" s="82"/>
      <c r="I31" s="82"/>
      <c r="J31" s="82"/>
      <c r="K31" s="82"/>
      <c r="L31" s="82"/>
      <c r="M31" s="348"/>
      <c r="O31" s="297"/>
      <c r="Q31" s="264"/>
      <c r="R31" s="250"/>
      <c r="S31" s="264"/>
      <c r="T31" s="265"/>
      <c r="U31" s="250"/>
      <c r="V31" s="265"/>
      <c r="Y31" s="238" t="s">
        <v>202</v>
      </c>
      <c r="Z31" s="238">
        <f>298+52</f>
        <v>350</v>
      </c>
      <c r="AA31" s="267"/>
      <c r="AC31" s="281"/>
      <c r="AD31" s="282"/>
      <c r="AE31" s="237"/>
      <c r="AF31" s="237"/>
      <c r="CA31" s="216"/>
    </row>
    <row r="32" spans="1:79" ht="16.5" customHeight="1" thickBot="1" x14ac:dyDescent="0.3">
      <c r="A32" s="343"/>
      <c r="B32" s="344"/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5"/>
      <c r="R32" s="263"/>
      <c r="T32" s="263"/>
      <c r="U32" s="298"/>
      <c r="W32" s="298"/>
      <c r="Y32" s="238" t="s">
        <v>203</v>
      </c>
      <c r="Z32" s="238">
        <v>298</v>
      </c>
      <c r="AA32" s="267"/>
      <c r="AC32" s="281"/>
      <c r="AD32" s="282"/>
      <c r="AE32" s="237"/>
      <c r="AF32" s="237"/>
      <c r="AK32" s="299" t="s">
        <v>48</v>
      </c>
      <c r="AL32" s="300"/>
      <c r="AM32" s="300"/>
      <c r="AN32" s="300"/>
      <c r="AO32" s="300"/>
      <c r="AP32" s="300"/>
      <c r="CA32" s="216"/>
    </row>
    <row r="33" spans="1:87 16382:16384" ht="27.75" customHeight="1" thickTop="1" x14ac:dyDescent="0.25">
      <c r="T33" s="263"/>
      <c r="W33" s="298"/>
      <c r="Y33" s="238" t="s">
        <v>204</v>
      </c>
      <c r="Z33" s="238">
        <f>298+52+75+152</f>
        <v>577</v>
      </c>
      <c r="AA33" s="267"/>
      <c r="AC33" s="281"/>
      <c r="AD33" s="282"/>
      <c r="AE33" s="237"/>
      <c r="AF33" s="237"/>
      <c r="AK33" s="300" t="s">
        <v>65</v>
      </c>
      <c r="AL33" s="300" t="s">
        <v>68</v>
      </c>
      <c r="AM33" s="300" t="s">
        <v>64</v>
      </c>
      <c r="AN33" s="300" t="s">
        <v>63</v>
      </c>
      <c r="AO33" s="300" t="s">
        <v>65</v>
      </c>
      <c r="AP33" s="300"/>
      <c r="CA33" s="216"/>
    </row>
    <row r="34" spans="1:87 16382:16384" s="312" customFormat="1" ht="16.5" customHeight="1" thickBot="1" x14ac:dyDescent="0.3">
      <c r="A34" s="216"/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301"/>
      <c r="O34" s="301"/>
      <c r="P34" s="301"/>
      <c r="Q34" s="301"/>
      <c r="R34" s="301"/>
      <c r="S34" s="301"/>
      <c r="T34" s="302"/>
      <c r="U34" s="301"/>
      <c r="V34" s="301"/>
      <c r="W34" s="303"/>
      <c r="X34" s="301"/>
      <c r="Y34" s="304" t="s">
        <v>205</v>
      </c>
      <c r="Z34" s="304">
        <f>298+52+75</f>
        <v>425</v>
      </c>
      <c r="AA34" s="305"/>
      <c r="AB34" s="301"/>
      <c r="AC34" s="306"/>
      <c r="AD34" s="307"/>
      <c r="AE34" s="308"/>
      <c r="AF34" s="308"/>
      <c r="AG34" s="301"/>
      <c r="AH34" s="301"/>
      <c r="AI34" s="301"/>
      <c r="AJ34" s="301"/>
      <c r="AK34" s="309" t="s">
        <v>60</v>
      </c>
      <c r="AL34" s="310">
        <v>10</v>
      </c>
      <c r="AM34" s="310">
        <v>8</v>
      </c>
      <c r="AN34" s="310">
        <v>8</v>
      </c>
      <c r="AO34" s="310">
        <v>8</v>
      </c>
      <c r="AP34" s="309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301"/>
      <c r="BK34" s="301"/>
      <c r="BL34" s="301"/>
      <c r="BM34" s="301"/>
      <c r="BN34" s="301"/>
      <c r="BO34" s="301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11"/>
      <c r="CC34" s="311"/>
      <c r="CD34" s="311"/>
      <c r="CE34" s="311"/>
      <c r="CF34" s="311"/>
      <c r="CG34" s="311"/>
      <c r="CH34" s="311"/>
      <c r="CI34" s="311"/>
      <c r="XFB34" s="1"/>
      <c r="XFC34" s="1"/>
      <c r="XFD34" s="1"/>
    </row>
    <row r="35" spans="1:87 16382:16384" s="1" customFormat="1" ht="15.75" customHeight="1" x14ac:dyDescent="0.25">
      <c r="A35" s="216"/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63"/>
      <c r="U35" s="216"/>
      <c r="V35" s="216"/>
      <c r="W35" s="298"/>
      <c r="X35" s="216"/>
      <c r="Y35" s="251" t="s">
        <v>206</v>
      </c>
      <c r="Z35" s="252">
        <v>20</v>
      </c>
      <c r="AA35" s="267"/>
      <c r="AB35" s="216"/>
      <c r="AC35" s="281"/>
      <c r="AD35" s="282"/>
      <c r="AE35" s="313"/>
      <c r="AF35" s="313"/>
      <c r="AG35" s="216"/>
      <c r="AH35" s="216"/>
      <c r="AI35" s="216"/>
      <c r="AJ35" s="216"/>
      <c r="AK35" s="300" t="s">
        <v>51</v>
      </c>
      <c r="AL35" s="314">
        <v>8</v>
      </c>
      <c r="AM35" s="314">
        <v>8</v>
      </c>
      <c r="AN35" s="314">
        <v>8</v>
      </c>
      <c r="AO35" s="314">
        <v>0</v>
      </c>
      <c r="AP35" s="300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16"/>
      <c r="BO35" s="216"/>
      <c r="BP35" s="216"/>
      <c r="BQ35" s="216"/>
      <c r="BR35" s="216"/>
      <c r="BS35" s="216"/>
      <c r="BT35" s="216"/>
      <c r="BU35" s="216"/>
      <c r="BV35" s="216"/>
      <c r="BW35" s="216"/>
      <c r="BX35" s="216"/>
      <c r="BY35" s="216"/>
      <c r="BZ35" s="216"/>
      <c r="CA35" s="216"/>
      <c r="CB35" s="2"/>
      <c r="CC35" s="2"/>
      <c r="CD35" s="2"/>
      <c r="CE35" s="2"/>
      <c r="CF35" s="2"/>
      <c r="CG35" s="2"/>
      <c r="CH35" s="2"/>
      <c r="CI35" s="2"/>
    </row>
    <row r="36" spans="1:87 16382:16384" s="1" customFormat="1" ht="26.25" customHeight="1" x14ac:dyDescent="0.25">
      <c r="A36" s="216"/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63"/>
      <c r="U36" s="216"/>
      <c r="V36" s="216"/>
      <c r="W36" s="298"/>
      <c r="X36" s="216"/>
      <c r="Y36" s="216"/>
      <c r="Z36" s="315"/>
      <c r="AA36" s="316"/>
      <c r="AB36" s="263"/>
      <c r="AC36" s="281"/>
      <c r="AD36" s="282"/>
      <c r="AE36" s="313"/>
      <c r="AF36" s="313"/>
      <c r="AG36" s="216"/>
      <c r="AH36" s="216"/>
      <c r="AI36" s="216"/>
      <c r="AJ36" s="216"/>
      <c r="AK36" s="300" t="s">
        <v>62</v>
      </c>
      <c r="AL36" s="314">
        <v>8</v>
      </c>
      <c r="AM36" s="314">
        <v>8</v>
      </c>
      <c r="AN36" s="314">
        <v>8</v>
      </c>
      <c r="AO36" s="314">
        <v>0</v>
      </c>
      <c r="AP36" s="300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16"/>
      <c r="BO36" s="216"/>
      <c r="BP36" s="216"/>
      <c r="BQ36" s="216"/>
      <c r="BR36" s="216"/>
      <c r="BS36" s="216"/>
      <c r="BT36" s="216"/>
      <c r="BU36" s="216"/>
      <c r="BV36" s="216"/>
      <c r="BW36" s="216"/>
      <c r="BX36" s="216"/>
      <c r="BY36" s="216"/>
      <c r="BZ36" s="216"/>
      <c r="CA36" s="216"/>
      <c r="CB36" s="2"/>
      <c r="CC36" s="2"/>
      <c r="CD36" s="2"/>
      <c r="CE36" s="2"/>
      <c r="CF36" s="2"/>
      <c r="CG36" s="2"/>
      <c r="CH36" s="2"/>
      <c r="CI36" s="2"/>
    </row>
    <row r="37" spans="1:87 16382:16384" s="1" customFormat="1" ht="15.75" x14ac:dyDescent="0.25">
      <c r="A37" s="317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63"/>
      <c r="T37" s="216"/>
      <c r="U37" s="216"/>
      <c r="V37" s="298"/>
      <c r="W37" s="216"/>
      <c r="X37" s="216"/>
      <c r="Y37" s="315"/>
      <c r="Z37" s="316"/>
      <c r="AA37" s="263"/>
      <c r="AB37" s="281"/>
      <c r="AC37" s="282"/>
      <c r="AD37" s="313"/>
      <c r="AE37" s="313"/>
      <c r="AF37" s="216"/>
      <c r="AG37" s="216"/>
      <c r="AH37" s="216"/>
      <c r="AI37" s="216"/>
      <c r="AJ37" s="216"/>
      <c r="AK37" s="300" t="s">
        <v>52</v>
      </c>
      <c r="AL37" s="314">
        <v>0</v>
      </c>
      <c r="AM37" s="314">
        <v>8</v>
      </c>
      <c r="AN37" s="314">
        <v>8</v>
      </c>
      <c r="AO37" s="314">
        <v>0</v>
      </c>
      <c r="AP37" s="300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16"/>
      <c r="BO37" s="216"/>
      <c r="BP37" s="216"/>
      <c r="BQ37" s="216"/>
      <c r="BR37" s="216"/>
      <c r="BS37" s="216"/>
      <c r="BT37" s="216"/>
      <c r="BU37" s="216"/>
      <c r="BV37" s="216"/>
      <c r="BW37" s="216"/>
      <c r="BX37" s="216"/>
      <c r="BY37" s="216"/>
      <c r="BZ37" s="216"/>
      <c r="CA37" s="2"/>
      <c r="CB37" s="2"/>
      <c r="CC37" s="2"/>
      <c r="CD37" s="2"/>
      <c r="CE37" s="2"/>
      <c r="CF37" s="2"/>
      <c r="CG37" s="2"/>
      <c r="CH37" s="2"/>
    </row>
    <row r="38" spans="1:87 16382:16384" s="216" customFormat="1" ht="15.75" x14ac:dyDescent="0.25">
      <c r="A38" s="317"/>
      <c r="S38" s="263"/>
      <c r="V38" s="298"/>
      <c r="Y38" s="315"/>
      <c r="Z38" s="316"/>
      <c r="AA38" s="263"/>
      <c r="AB38" s="281"/>
      <c r="AC38" s="282"/>
      <c r="AD38" s="237"/>
      <c r="AE38" s="237"/>
      <c r="AK38" s="300" t="s">
        <v>49</v>
      </c>
      <c r="AL38" s="314">
        <v>8</v>
      </c>
      <c r="AM38" s="314">
        <v>8</v>
      </c>
      <c r="AN38" s="314">
        <v>8</v>
      </c>
      <c r="AO38" s="314">
        <v>0</v>
      </c>
      <c r="AP38" s="300"/>
    </row>
    <row r="39" spans="1:87 16382:16384" s="216" customFormat="1" ht="15.75" x14ac:dyDescent="0.25">
      <c r="A39" s="317"/>
      <c r="O39" s="297"/>
      <c r="P39" s="297"/>
      <c r="S39" s="263"/>
      <c r="W39" s="318" t="s">
        <v>155</v>
      </c>
      <c r="Y39" s="315"/>
      <c r="Z39" s="316"/>
      <c r="AA39" s="319" t="s">
        <v>46</v>
      </c>
      <c r="AB39" s="320"/>
      <c r="AD39" s="237"/>
      <c r="AE39" s="237"/>
      <c r="AK39" s="300" t="s">
        <v>50</v>
      </c>
      <c r="AL39" s="314">
        <v>8</v>
      </c>
      <c r="AM39" s="314">
        <v>8</v>
      </c>
      <c r="AN39" s="314">
        <v>8</v>
      </c>
      <c r="AO39" s="314">
        <v>0</v>
      </c>
      <c r="AP39" s="300"/>
    </row>
    <row r="40" spans="1:87 16382:16384" s="216" customFormat="1" ht="15.75" x14ac:dyDescent="0.25">
      <c r="A40" s="317"/>
      <c r="V40" s="298"/>
      <c r="W40" s="318" t="s">
        <v>154</v>
      </c>
      <c r="Z40" s="316"/>
      <c r="AA40" s="321" t="s">
        <v>207</v>
      </c>
      <c r="AB40" s="322">
        <v>15</v>
      </c>
      <c r="AD40" s="237"/>
      <c r="AE40" s="237"/>
      <c r="AK40" s="300" t="s">
        <v>55</v>
      </c>
      <c r="AL40" s="314">
        <v>8</v>
      </c>
      <c r="AM40" s="314">
        <v>8</v>
      </c>
      <c r="AN40" s="314">
        <v>8</v>
      </c>
      <c r="AO40" s="314">
        <v>0</v>
      </c>
      <c r="AP40" s="300"/>
    </row>
    <row r="41" spans="1:87 16382:16384" s="216" customFormat="1" ht="15.75" x14ac:dyDescent="0.25">
      <c r="A41" s="323"/>
      <c r="V41" s="298"/>
      <c r="W41" s="318" t="s">
        <v>164</v>
      </c>
      <c r="Z41" s="324"/>
      <c r="AA41" s="321" t="s">
        <v>208</v>
      </c>
      <c r="AB41" s="322">
        <v>10</v>
      </c>
      <c r="AD41" s="237"/>
      <c r="AE41" s="237"/>
      <c r="AK41" s="300" t="s">
        <v>59</v>
      </c>
      <c r="AL41" s="314">
        <v>0</v>
      </c>
      <c r="AM41" s="314">
        <v>0</v>
      </c>
      <c r="AN41" s="314">
        <v>0</v>
      </c>
      <c r="AO41" s="314">
        <v>0</v>
      </c>
      <c r="AP41" s="300"/>
    </row>
    <row r="42" spans="1:87 16382:16384" s="216" customFormat="1" ht="15.75" x14ac:dyDescent="0.25">
      <c r="A42" s="317"/>
      <c r="W42" s="318" t="s">
        <v>165</v>
      </c>
      <c r="Z42" s="324"/>
      <c r="AA42" s="321" t="s">
        <v>287</v>
      </c>
      <c r="AB42" s="322">
        <v>30</v>
      </c>
      <c r="AK42" s="300" t="s">
        <v>54</v>
      </c>
      <c r="AL42" s="314">
        <v>8</v>
      </c>
      <c r="AM42" s="314">
        <v>8</v>
      </c>
      <c r="AN42" s="314">
        <v>8</v>
      </c>
      <c r="AO42" s="314">
        <v>0</v>
      </c>
      <c r="AP42" s="300"/>
    </row>
    <row r="43" spans="1:87 16382:16384" s="216" customFormat="1" ht="15.75" x14ac:dyDescent="0.25">
      <c r="A43" s="317"/>
      <c r="V43" s="298"/>
      <c r="W43" s="318" t="s">
        <v>159</v>
      </c>
      <c r="Z43" s="316"/>
      <c r="AA43" s="321" t="s">
        <v>209</v>
      </c>
      <c r="AB43" s="322">
        <v>15</v>
      </c>
      <c r="AK43" s="300" t="s">
        <v>57</v>
      </c>
      <c r="AL43" s="314">
        <v>75</v>
      </c>
      <c r="AM43" s="314">
        <v>8</v>
      </c>
      <c r="AN43" s="314">
        <v>8</v>
      </c>
      <c r="AO43" s="314">
        <v>0</v>
      </c>
      <c r="AP43" s="300"/>
    </row>
    <row r="44" spans="1:87 16382:16384" s="216" customFormat="1" ht="15.75" x14ac:dyDescent="0.25">
      <c r="A44" s="325"/>
      <c r="W44" s="318" t="s">
        <v>158</v>
      </c>
      <c r="AA44" s="321" t="s">
        <v>288</v>
      </c>
      <c r="AB44" s="322">
        <v>35</v>
      </c>
      <c r="AK44" s="300" t="s">
        <v>61</v>
      </c>
      <c r="AL44" s="314">
        <v>8</v>
      </c>
      <c r="AM44" s="314">
        <v>8</v>
      </c>
      <c r="AN44" s="314">
        <v>8</v>
      </c>
      <c r="AO44" s="314">
        <v>8</v>
      </c>
      <c r="AP44" s="300"/>
    </row>
    <row r="45" spans="1:87 16382:16384" s="216" customFormat="1" ht="15.75" x14ac:dyDescent="0.25">
      <c r="A45" s="317"/>
      <c r="V45" s="298"/>
      <c r="W45" s="318" t="s">
        <v>156</v>
      </c>
      <c r="AA45" s="321" t="s">
        <v>210</v>
      </c>
      <c r="AB45" s="322">
        <v>20</v>
      </c>
      <c r="AK45" s="300" t="s">
        <v>56</v>
      </c>
      <c r="AL45" s="314">
        <v>8</v>
      </c>
      <c r="AM45" s="314">
        <v>8</v>
      </c>
      <c r="AN45" s="314">
        <v>8</v>
      </c>
      <c r="AO45" s="314">
        <v>0</v>
      </c>
      <c r="AP45" s="300"/>
    </row>
    <row r="46" spans="1:87 16382:16384" s="216" customFormat="1" ht="15.75" x14ac:dyDescent="0.25">
      <c r="A46" s="317"/>
      <c r="U46" s="263"/>
      <c r="V46" s="298"/>
      <c r="W46" s="318" t="s">
        <v>157</v>
      </c>
      <c r="Z46" s="316"/>
      <c r="AA46" s="321" t="s">
        <v>289</v>
      </c>
      <c r="AB46" s="322">
        <v>80</v>
      </c>
      <c r="AK46" s="300" t="s">
        <v>58</v>
      </c>
      <c r="AL46" s="326">
        <v>51.5</v>
      </c>
      <c r="AM46" s="314">
        <v>8</v>
      </c>
      <c r="AN46" s="314">
        <v>24</v>
      </c>
      <c r="AO46" s="314">
        <v>0</v>
      </c>
      <c r="AP46" s="300"/>
    </row>
    <row r="47" spans="1:87 16382:16384" s="216" customFormat="1" ht="15.75" x14ac:dyDescent="0.25">
      <c r="A47" s="317"/>
      <c r="U47" s="263"/>
      <c r="V47" s="298"/>
      <c r="W47" s="318" t="s">
        <v>166</v>
      </c>
      <c r="Z47" s="324"/>
      <c r="AA47" s="321" t="s">
        <v>211</v>
      </c>
      <c r="AB47" s="322">
        <v>45</v>
      </c>
      <c r="AK47" s="300" t="s">
        <v>53</v>
      </c>
      <c r="AL47" s="314">
        <v>8</v>
      </c>
      <c r="AM47" s="314">
        <v>8</v>
      </c>
      <c r="AN47" s="314">
        <v>18</v>
      </c>
      <c r="AO47" s="314">
        <v>0</v>
      </c>
      <c r="AP47" s="300"/>
    </row>
    <row r="48" spans="1:87 16382:16384" s="216" customFormat="1" ht="15.75" x14ac:dyDescent="0.25">
      <c r="A48" s="323"/>
      <c r="U48" s="263"/>
      <c r="V48" s="298"/>
      <c r="W48" s="318" t="s">
        <v>160</v>
      </c>
      <c r="Z48" s="316"/>
      <c r="AA48" s="327" t="s">
        <v>248</v>
      </c>
      <c r="AB48" s="328">
        <v>30</v>
      </c>
      <c r="AK48" s="300"/>
      <c r="AL48" s="314"/>
      <c r="AM48" s="314"/>
      <c r="AN48" s="314"/>
      <c r="AO48" s="314"/>
      <c r="AP48" s="300"/>
    </row>
    <row r="49" spans="1:42" s="216" customFormat="1" ht="15.75" x14ac:dyDescent="0.25">
      <c r="A49" s="317"/>
      <c r="W49" s="318" t="s">
        <v>161</v>
      </c>
      <c r="Z49" s="316"/>
      <c r="AA49" s="329" t="s">
        <v>249</v>
      </c>
      <c r="AB49" s="330">
        <v>114</v>
      </c>
      <c r="AK49" s="300"/>
      <c r="AL49" s="300"/>
      <c r="AM49" s="300"/>
      <c r="AN49" s="300"/>
      <c r="AO49" s="300"/>
      <c r="AP49" s="300"/>
    </row>
    <row r="50" spans="1:42" s="216" customFormat="1" ht="15.75" x14ac:dyDescent="0.25">
      <c r="A50" s="317"/>
      <c r="W50" s="318" t="s">
        <v>150</v>
      </c>
      <c r="AA50" s="327" t="s">
        <v>250</v>
      </c>
      <c r="AB50" s="328">
        <v>304</v>
      </c>
    </row>
    <row r="51" spans="1:42" s="216" customFormat="1" ht="15.75" x14ac:dyDescent="0.25">
      <c r="A51" s="317"/>
      <c r="S51" s="331"/>
      <c r="V51" s="298"/>
      <c r="W51" s="318" t="s">
        <v>51</v>
      </c>
      <c r="AA51" s="329" t="s">
        <v>251</v>
      </c>
      <c r="AB51" s="330">
        <v>339</v>
      </c>
    </row>
    <row r="52" spans="1:42" s="216" customFormat="1" ht="15.75" x14ac:dyDescent="0.25">
      <c r="A52" s="317"/>
      <c r="S52" s="331"/>
      <c r="V52" s="298"/>
      <c r="W52" s="318" t="s">
        <v>151</v>
      </c>
      <c r="Z52" s="316"/>
      <c r="AA52" s="327" t="s">
        <v>252</v>
      </c>
      <c r="AB52" s="328">
        <v>382</v>
      </c>
    </row>
    <row r="53" spans="1:42" s="216" customFormat="1" ht="15.75" x14ac:dyDescent="0.25">
      <c r="A53" s="317"/>
      <c r="S53" s="331"/>
      <c r="V53" s="298"/>
      <c r="W53" s="318" t="s">
        <v>53</v>
      </c>
      <c r="Z53" s="324"/>
      <c r="AA53" s="329" t="s">
        <v>253</v>
      </c>
      <c r="AB53" s="330">
        <v>439</v>
      </c>
    </row>
    <row r="54" spans="1:42" s="216" customFormat="1" ht="15.75" x14ac:dyDescent="0.25">
      <c r="A54" s="317"/>
      <c r="S54" s="331"/>
      <c r="W54" s="318" t="s">
        <v>152</v>
      </c>
      <c r="Z54" s="324"/>
      <c r="AA54" s="329" t="s">
        <v>254</v>
      </c>
      <c r="AB54" s="330">
        <v>466</v>
      </c>
    </row>
    <row r="55" spans="1:42" s="216" customFormat="1" ht="15.75" x14ac:dyDescent="0.25">
      <c r="A55" s="317"/>
      <c r="S55" s="331"/>
      <c r="W55" s="318" t="s">
        <v>54</v>
      </c>
      <c r="Z55" s="316"/>
      <c r="AA55" s="327" t="s">
        <v>255</v>
      </c>
      <c r="AB55" s="328">
        <v>564</v>
      </c>
    </row>
    <row r="56" spans="1:42" s="216" customFormat="1" ht="15.75" x14ac:dyDescent="0.25">
      <c r="A56" s="317"/>
      <c r="S56" s="331"/>
      <c r="W56" s="318" t="s">
        <v>55</v>
      </c>
      <c r="AA56" s="327" t="s">
        <v>256</v>
      </c>
      <c r="AB56" s="328">
        <v>737</v>
      </c>
    </row>
    <row r="57" spans="1:42" s="216" customFormat="1" ht="15.75" x14ac:dyDescent="0.25">
      <c r="A57" s="317"/>
      <c r="S57" s="331"/>
      <c r="W57" s="318" t="s">
        <v>56</v>
      </c>
      <c r="AA57" s="329" t="s">
        <v>257</v>
      </c>
      <c r="AB57" s="330">
        <v>190</v>
      </c>
    </row>
    <row r="58" spans="1:42" s="216" customFormat="1" ht="15.75" x14ac:dyDescent="0.25">
      <c r="A58" s="317"/>
      <c r="S58" s="331"/>
      <c r="W58" s="318" t="s">
        <v>57</v>
      </c>
      <c r="AA58" s="329" t="s">
        <v>258</v>
      </c>
      <c r="AB58" s="330">
        <v>225</v>
      </c>
    </row>
    <row r="59" spans="1:42" s="216" customFormat="1" ht="15.75" x14ac:dyDescent="0.25">
      <c r="A59" s="317"/>
      <c r="S59" s="331"/>
      <c r="V59" s="298"/>
      <c r="W59" s="318" t="s">
        <v>167</v>
      </c>
      <c r="AA59" s="327" t="s">
        <v>259</v>
      </c>
      <c r="AB59" s="328">
        <v>269</v>
      </c>
    </row>
    <row r="60" spans="1:42" s="216" customFormat="1" ht="15.75" x14ac:dyDescent="0.25">
      <c r="A60" s="317"/>
      <c r="S60" s="331"/>
      <c r="W60" s="318" t="s">
        <v>168</v>
      </c>
      <c r="AA60" s="332" t="s">
        <v>260</v>
      </c>
      <c r="AB60" s="333">
        <v>325</v>
      </c>
    </row>
    <row r="61" spans="1:42" s="216" customFormat="1" ht="15.75" x14ac:dyDescent="0.25">
      <c r="A61" s="317"/>
      <c r="S61" s="331"/>
      <c r="W61" s="318" t="s">
        <v>60</v>
      </c>
      <c r="Z61" s="316"/>
      <c r="AA61" s="327" t="s">
        <v>261</v>
      </c>
      <c r="AB61" s="328">
        <v>353</v>
      </c>
    </row>
    <row r="62" spans="1:42" s="216" customFormat="1" ht="15.75" x14ac:dyDescent="0.25">
      <c r="A62" s="317"/>
      <c r="S62" s="331"/>
      <c r="AA62" s="329" t="s">
        <v>262</v>
      </c>
      <c r="AB62" s="330">
        <v>451</v>
      </c>
    </row>
    <row r="63" spans="1:42" s="216" customFormat="1" ht="15.75" x14ac:dyDescent="0.25">
      <c r="A63" s="317"/>
      <c r="S63" s="331"/>
      <c r="AA63" s="327" t="s">
        <v>263</v>
      </c>
      <c r="AB63" s="328">
        <v>623</v>
      </c>
    </row>
    <row r="64" spans="1:42" s="216" customFormat="1" ht="15.75" x14ac:dyDescent="0.25">
      <c r="A64" s="317"/>
      <c r="S64" s="331"/>
      <c r="AA64" s="329" t="s">
        <v>264</v>
      </c>
      <c r="AB64" s="330">
        <v>35</v>
      </c>
    </row>
    <row r="65" spans="1:28" s="216" customFormat="1" ht="15.75" x14ac:dyDescent="0.25">
      <c r="A65" s="317"/>
      <c r="S65" s="331"/>
      <c r="AA65" s="327" t="s">
        <v>265</v>
      </c>
      <c r="AB65" s="328">
        <v>78</v>
      </c>
    </row>
    <row r="66" spans="1:28" s="216" customFormat="1" ht="15.75" x14ac:dyDescent="0.25">
      <c r="A66" s="317"/>
      <c r="S66" s="331"/>
      <c r="AA66" s="327" t="s">
        <v>266</v>
      </c>
      <c r="AB66" s="328">
        <v>135</v>
      </c>
    </row>
    <row r="67" spans="1:28" s="216" customFormat="1" ht="15.75" x14ac:dyDescent="0.25">
      <c r="A67" s="317"/>
      <c r="S67" s="331"/>
      <c r="AA67" s="329" t="s">
        <v>267</v>
      </c>
      <c r="AB67" s="330">
        <v>163</v>
      </c>
    </row>
    <row r="68" spans="1:28" s="216" customFormat="1" ht="15.75" x14ac:dyDescent="0.25">
      <c r="A68" s="317"/>
      <c r="S68" s="331"/>
      <c r="AA68" s="327" t="s">
        <v>268</v>
      </c>
      <c r="AB68" s="328">
        <v>261</v>
      </c>
    </row>
    <row r="69" spans="1:28" s="216" customFormat="1" ht="15.75" x14ac:dyDescent="0.25">
      <c r="A69" s="317"/>
      <c r="S69" s="331"/>
      <c r="AA69" s="329" t="s">
        <v>269</v>
      </c>
      <c r="AB69" s="330">
        <v>433</v>
      </c>
    </row>
    <row r="70" spans="1:28" s="216" customFormat="1" ht="15.75" x14ac:dyDescent="0.25">
      <c r="A70" s="317"/>
      <c r="S70" s="331"/>
      <c r="AA70" s="327" t="s">
        <v>270</v>
      </c>
      <c r="AB70" s="328">
        <v>63</v>
      </c>
    </row>
    <row r="71" spans="1:28" s="216" customFormat="1" ht="15.75" x14ac:dyDescent="0.25">
      <c r="A71" s="317"/>
      <c r="S71" s="331"/>
      <c r="AA71" s="327" t="s">
        <v>271</v>
      </c>
      <c r="AB71" s="328">
        <v>125</v>
      </c>
    </row>
    <row r="72" spans="1:28" s="216" customFormat="1" ht="15.75" x14ac:dyDescent="0.25">
      <c r="A72" s="317"/>
      <c r="S72" s="331"/>
      <c r="AA72" s="329" t="s">
        <v>272</v>
      </c>
      <c r="AB72" s="330">
        <v>147</v>
      </c>
    </row>
    <row r="73" spans="1:28" s="216" customFormat="1" ht="15.75" x14ac:dyDescent="0.25">
      <c r="A73" s="317"/>
      <c r="S73" s="331"/>
      <c r="AA73" s="216" t="s">
        <v>273</v>
      </c>
      <c r="AB73" s="334">
        <v>245</v>
      </c>
    </row>
    <row r="74" spans="1:28" s="216" customFormat="1" ht="15.75" x14ac:dyDescent="0.25">
      <c r="A74" s="317"/>
      <c r="S74" s="331"/>
      <c r="AA74" s="216" t="s">
        <v>274</v>
      </c>
      <c r="AB74" s="335">
        <v>417</v>
      </c>
    </row>
    <row r="75" spans="1:28" s="216" customFormat="1" ht="15.75" x14ac:dyDescent="0.25">
      <c r="A75" s="317"/>
      <c r="S75" s="331"/>
      <c r="AA75" s="216" t="s">
        <v>275</v>
      </c>
      <c r="AB75" s="334">
        <v>57</v>
      </c>
    </row>
    <row r="76" spans="1:28" s="216" customFormat="1" ht="15.75" x14ac:dyDescent="0.25">
      <c r="A76" s="317"/>
      <c r="S76" s="331"/>
      <c r="AA76" s="216" t="s">
        <v>276</v>
      </c>
      <c r="AB76" s="334">
        <v>84</v>
      </c>
    </row>
    <row r="77" spans="1:28" s="216" customFormat="1" ht="15.75" x14ac:dyDescent="0.25">
      <c r="A77" s="317"/>
      <c r="S77" s="331"/>
      <c r="AA77" s="216" t="s">
        <v>277</v>
      </c>
      <c r="AB77" s="334">
        <v>182</v>
      </c>
    </row>
    <row r="78" spans="1:28" s="216" customFormat="1" ht="15.75" x14ac:dyDescent="0.25">
      <c r="A78" s="317"/>
      <c r="S78" s="331"/>
      <c r="AA78" s="216" t="s">
        <v>278</v>
      </c>
      <c r="AB78" s="334">
        <v>355</v>
      </c>
    </row>
    <row r="79" spans="1:28" s="216" customFormat="1" ht="15.75" x14ac:dyDescent="0.25">
      <c r="A79" s="317"/>
      <c r="S79" s="331"/>
      <c r="AA79" s="216" t="s">
        <v>279</v>
      </c>
      <c r="AB79" s="334">
        <v>24</v>
      </c>
    </row>
    <row r="80" spans="1:28" s="216" customFormat="1" ht="15.75" x14ac:dyDescent="0.25">
      <c r="A80" s="317"/>
      <c r="S80" s="331"/>
      <c r="AA80" s="216" t="s">
        <v>280</v>
      </c>
      <c r="AB80" s="334">
        <v>116</v>
      </c>
    </row>
    <row r="81" spans="1:28" s="216" customFormat="1" ht="15.75" x14ac:dyDescent="0.25">
      <c r="A81" s="323"/>
      <c r="AA81" s="216" t="s">
        <v>281</v>
      </c>
      <c r="AB81" s="334">
        <v>288</v>
      </c>
    </row>
    <row r="82" spans="1:28" s="216" customFormat="1" ht="15.75" x14ac:dyDescent="0.25">
      <c r="A82" s="317"/>
      <c r="AA82" s="216" t="s">
        <v>282</v>
      </c>
      <c r="AB82" s="334">
        <v>169</v>
      </c>
    </row>
    <row r="83" spans="1:28" s="216" customFormat="1" ht="15.75" x14ac:dyDescent="0.25">
      <c r="A83" s="317"/>
      <c r="AA83" s="216" t="s">
        <v>283</v>
      </c>
      <c r="AB83" s="334">
        <v>172</v>
      </c>
    </row>
    <row r="84" spans="1:28" s="216" customFormat="1" ht="15.75" x14ac:dyDescent="0.25">
      <c r="A84" s="317"/>
      <c r="AA84" s="216" t="s">
        <v>284</v>
      </c>
      <c r="AB84" s="334">
        <v>341</v>
      </c>
    </row>
    <row r="85" spans="1:28" s="216" customFormat="1" ht="15.75" x14ac:dyDescent="0.25">
      <c r="A85" s="317"/>
      <c r="AA85" s="216" t="s">
        <v>286</v>
      </c>
      <c r="AB85" s="334">
        <v>172</v>
      </c>
    </row>
    <row r="86" spans="1:28" s="216" customFormat="1" ht="15.75" x14ac:dyDescent="0.25">
      <c r="A86" s="317"/>
      <c r="AB86" s="335"/>
    </row>
    <row r="87" spans="1:28" s="216" customFormat="1" ht="15.75" x14ac:dyDescent="0.25">
      <c r="A87" s="317"/>
      <c r="AB87" s="335"/>
    </row>
    <row r="88" spans="1:28" s="216" customFormat="1" ht="15.75" x14ac:dyDescent="0.25">
      <c r="A88" s="317"/>
      <c r="AB88" s="335"/>
    </row>
    <row r="89" spans="1:28" s="216" customFormat="1" ht="15.75" x14ac:dyDescent="0.25">
      <c r="A89" s="317"/>
    </row>
    <row r="90" spans="1:28" s="216" customFormat="1" ht="15.75" x14ac:dyDescent="0.25">
      <c r="A90" s="317"/>
    </row>
    <row r="91" spans="1:28" s="216" customFormat="1" ht="15.75" x14ac:dyDescent="0.25">
      <c r="A91" s="317"/>
    </row>
    <row r="92" spans="1:28" s="216" customFormat="1" ht="15.75" x14ac:dyDescent="0.25">
      <c r="A92" s="317"/>
    </row>
    <row r="93" spans="1:28" s="216" customFormat="1" ht="15.75" x14ac:dyDescent="0.25">
      <c r="A93" s="317"/>
    </row>
    <row r="94" spans="1:28" s="216" customFormat="1" ht="15.75" x14ac:dyDescent="0.25">
      <c r="A94" s="317"/>
    </row>
    <row r="95" spans="1:28" s="216" customFormat="1" ht="15.75" x14ac:dyDescent="0.25">
      <c r="A95" s="317"/>
    </row>
    <row r="96" spans="1:28" s="216" customFormat="1" ht="15.75" x14ac:dyDescent="0.25">
      <c r="A96" s="317"/>
    </row>
    <row r="97" spans="1:1" s="216" customFormat="1" ht="15.75" x14ac:dyDescent="0.25">
      <c r="A97" s="317"/>
    </row>
    <row r="98" spans="1:1" s="216" customFormat="1" ht="15.75" x14ac:dyDescent="0.25">
      <c r="A98" s="317"/>
    </row>
    <row r="99" spans="1:1" s="216" customFormat="1" ht="15.75" x14ac:dyDescent="0.25">
      <c r="A99" s="317"/>
    </row>
    <row r="100" spans="1:1" s="216" customFormat="1" ht="15.75" x14ac:dyDescent="0.25">
      <c r="A100" s="317"/>
    </row>
    <row r="101" spans="1:1" s="216" customFormat="1" ht="15.75" x14ac:dyDescent="0.25">
      <c r="A101" s="317"/>
    </row>
    <row r="102" spans="1:1" s="216" customFormat="1" ht="15.75" x14ac:dyDescent="0.25">
      <c r="A102" s="317"/>
    </row>
    <row r="103" spans="1:1" s="216" customFormat="1" ht="15.75" x14ac:dyDescent="0.25">
      <c r="A103" s="317"/>
    </row>
    <row r="104" spans="1:1" s="216" customFormat="1" ht="15.75" x14ac:dyDescent="0.25">
      <c r="A104" s="317"/>
    </row>
    <row r="105" spans="1:1" s="216" customFormat="1" ht="15.75" x14ac:dyDescent="0.25">
      <c r="A105" s="317"/>
    </row>
    <row r="106" spans="1:1" s="216" customFormat="1" ht="15.75" x14ac:dyDescent="0.25">
      <c r="A106" s="317"/>
    </row>
    <row r="107" spans="1:1" s="216" customFormat="1" ht="15.75" x14ac:dyDescent="0.25">
      <c r="A107" s="317"/>
    </row>
    <row r="108" spans="1:1" s="216" customFormat="1" ht="15.75" x14ac:dyDescent="0.25">
      <c r="A108" s="336"/>
    </row>
    <row r="109" spans="1:1" s="216" customFormat="1" ht="15.75" x14ac:dyDescent="0.25">
      <c r="A109" s="336"/>
    </row>
    <row r="110" spans="1:1" s="216" customFormat="1" ht="15.75" x14ac:dyDescent="0.25">
      <c r="A110" s="336" t="s">
        <v>7</v>
      </c>
    </row>
    <row r="111" spans="1:1" s="216" customFormat="1" ht="15.75" x14ac:dyDescent="0.25">
      <c r="A111" s="336" t="s">
        <v>7</v>
      </c>
    </row>
    <row r="112" spans="1:1" s="216" customFormat="1" ht="15.75" x14ac:dyDescent="0.25">
      <c r="A112" s="336" t="s">
        <v>7</v>
      </c>
    </row>
    <row r="113" spans="1:1" s="216" customFormat="1" ht="15.75" x14ac:dyDescent="0.25">
      <c r="A113" s="336" t="s">
        <v>7</v>
      </c>
    </row>
    <row r="114" spans="1:1" s="216" customFormat="1" ht="15.75" x14ac:dyDescent="0.25">
      <c r="A114" s="336" t="s">
        <v>7</v>
      </c>
    </row>
    <row r="115" spans="1:1" s="216" customFormat="1" ht="15.75" x14ac:dyDescent="0.25">
      <c r="A115" s="336" t="s">
        <v>7</v>
      </c>
    </row>
    <row r="116" spans="1:1" s="216" customFormat="1" ht="15.75" x14ac:dyDescent="0.25">
      <c r="A116" s="336" t="s">
        <v>7</v>
      </c>
    </row>
    <row r="117" spans="1:1" s="216" customFormat="1" ht="15.75" x14ac:dyDescent="0.25">
      <c r="A117" s="336" t="s">
        <v>7</v>
      </c>
    </row>
    <row r="118" spans="1:1" s="216" customFormat="1" ht="15.75" x14ac:dyDescent="0.25">
      <c r="A118" s="336" t="s">
        <v>7</v>
      </c>
    </row>
    <row r="119" spans="1:1" s="216" customFormat="1" ht="15.75" x14ac:dyDescent="0.25">
      <c r="A119" s="317"/>
    </row>
    <row r="120" spans="1:1" s="216" customFormat="1" ht="15.75" x14ac:dyDescent="0.25">
      <c r="A120" s="317"/>
    </row>
    <row r="121" spans="1:1" s="216" customFormat="1" ht="15.75" x14ac:dyDescent="0.25">
      <c r="A121" s="317"/>
    </row>
    <row r="122" spans="1:1" s="216" customFormat="1" ht="15.75" x14ac:dyDescent="0.25">
      <c r="A122" s="317"/>
    </row>
    <row r="123" spans="1:1" s="216" customFormat="1" ht="15.75" x14ac:dyDescent="0.25">
      <c r="A123" s="317"/>
    </row>
    <row r="124" spans="1:1" s="216" customFormat="1" ht="15.75" x14ac:dyDescent="0.25">
      <c r="A124" s="317"/>
    </row>
    <row r="125" spans="1:1" s="216" customFormat="1" ht="15.75" x14ac:dyDescent="0.25">
      <c r="A125" s="317"/>
    </row>
    <row r="126" spans="1:1" s="216" customFormat="1" ht="15.75" x14ac:dyDescent="0.25">
      <c r="A126" s="317"/>
    </row>
    <row r="127" spans="1:1" s="216" customFormat="1" ht="15.75" x14ac:dyDescent="0.25">
      <c r="A127" s="317"/>
    </row>
    <row r="128" spans="1:1" s="216" customFormat="1" ht="15.75" x14ac:dyDescent="0.25">
      <c r="A128" s="317"/>
    </row>
    <row r="129" spans="1:1" s="216" customFormat="1" ht="15.75" x14ac:dyDescent="0.25">
      <c r="A129" s="317"/>
    </row>
    <row r="130" spans="1:1" s="216" customFormat="1" ht="15.75" x14ac:dyDescent="0.25">
      <c r="A130" s="317"/>
    </row>
    <row r="131" spans="1:1" s="216" customFormat="1" ht="15.75" x14ac:dyDescent="0.25">
      <c r="A131" s="317"/>
    </row>
    <row r="132" spans="1:1" s="216" customFormat="1" ht="15.75" x14ac:dyDescent="0.25">
      <c r="A132" s="317"/>
    </row>
    <row r="133" spans="1:1" s="216" customFormat="1" ht="15.75" x14ac:dyDescent="0.25">
      <c r="A133" s="317"/>
    </row>
    <row r="134" spans="1:1" s="216" customFormat="1" ht="15.75" x14ac:dyDescent="0.25">
      <c r="A134" s="317"/>
    </row>
    <row r="135" spans="1:1" s="216" customFormat="1" ht="15.75" x14ac:dyDescent="0.25">
      <c r="A135" s="317"/>
    </row>
    <row r="136" spans="1:1" s="216" customFormat="1" ht="15.75" x14ac:dyDescent="0.25">
      <c r="A136" s="317"/>
    </row>
    <row r="137" spans="1:1" s="216" customFormat="1" ht="15.75" x14ac:dyDescent="0.25">
      <c r="A137" s="317"/>
    </row>
    <row r="138" spans="1:1" s="216" customFormat="1" ht="15.75" x14ac:dyDescent="0.25">
      <c r="A138" s="317"/>
    </row>
    <row r="139" spans="1:1" s="216" customFormat="1" ht="15.75" x14ac:dyDescent="0.25">
      <c r="A139" s="317"/>
    </row>
    <row r="140" spans="1:1" s="216" customFormat="1" ht="15.75" x14ac:dyDescent="0.25">
      <c r="A140" s="317"/>
    </row>
    <row r="141" spans="1:1" s="216" customFormat="1" ht="15.75" x14ac:dyDescent="0.25">
      <c r="A141" s="317"/>
    </row>
    <row r="142" spans="1:1" s="216" customFormat="1" ht="15.75" x14ac:dyDescent="0.25">
      <c r="A142" s="317"/>
    </row>
    <row r="143" spans="1:1" s="216" customFormat="1" ht="15.75" x14ac:dyDescent="0.25">
      <c r="A143" s="317"/>
    </row>
    <row r="144" spans="1:1" s="216" customFormat="1" ht="15.75" x14ac:dyDescent="0.25">
      <c r="A144" s="317"/>
    </row>
    <row r="145" spans="1:1" s="216" customFormat="1" ht="15.75" x14ac:dyDescent="0.25">
      <c r="A145" s="317"/>
    </row>
    <row r="146" spans="1:1" s="216" customFormat="1" ht="15.75" x14ac:dyDescent="0.25">
      <c r="A146" s="317"/>
    </row>
    <row r="147" spans="1:1" s="216" customFormat="1" ht="15.75" x14ac:dyDescent="0.25">
      <c r="A147" s="317"/>
    </row>
    <row r="148" spans="1:1" s="216" customFormat="1" ht="15.75" x14ac:dyDescent="0.25">
      <c r="A148" s="317"/>
    </row>
    <row r="149" spans="1:1" s="216" customFormat="1" ht="15.75" x14ac:dyDescent="0.25">
      <c r="A149" s="317"/>
    </row>
    <row r="150" spans="1:1" s="216" customFormat="1" ht="15.75" x14ac:dyDescent="0.25">
      <c r="A150" s="317"/>
    </row>
    <row r="151" spans="1:1" s="216" customFormat="1" ht="15.75" x14ac:dyDescent="0.25">
      <c r="A151" s="317"/>
    </row>
    <row r="152" spans="1:1" s="216" customFormat="1" ht="15.75" x14ac:dyDescent="0.25">
      <c r="A152" s="317"/>
    </row>
    <row r="153" spans="1:1" s="216" customFormat="1" ht="15.75" x14ac:dyDescent="0.25">
      <c r="A153" s="317"/>
    </row>
    <row r="154" spans="1:1" s="216" customFormat="1" ht="15.75" x14ac:dyDescent="0.25">
      <c r="A154" s="317"/>
    </row>
    <row r="155" spans="1:1" s="216" customFormat="1" ht="15.75" x14ac:dyDescent="0.25">
      <c r="A155" s="317"/>
    </row>
    <row r="156" spans="1:1" s="216" customFormat="1" ht="15.75" x14ac:dyDescent="0.25">
      <c r="A156" s="317"/>
    </row>
    <row r="157" spans="1:1" s="216" customFormat="1" ht="15.75" x14ac:dyDescent="0.25">
      <c r="A157" s="317"/>
    </row>
    <row r="158" spans="1:1" s="216" customFormat="1" ht="15.75" x14ac:dyDescent="0.25">
      <c r="A158" s="317"/>
    </row>
    <row r="159" spans="1:1" s="216" customFormat="1" ht="15.75" x14ac:dyDescent="0.25">
      <c r="A159" s="317"/>
    </row>
    <row r="160" spans="1:1" s="216" customFormat="1" ht="15.75" x14ac:dyDescent="0.25">
      <c r="A160" s="317"/>
    </row>
    <row r="161" spans="1:1" s="216" customFormat="1" ht="15.75" x14ac:dyDescent="0.25">
      <c r="A161" s="317"/>
    </row>
    <row r="162" spans="1:1" s="216" customFormat="1" ht="15.75" x14ac:dyDescent="0.25">
      <c r="A162" s="317"/>
    </row>
    <row r="163" spans="1:1" s="216" customFormat="1" ht="15.75" x14ac:dyDescent="0.25">
      <c r="A163" s="317"/>
    </row>
    <row r="164" spans="1:1" s="216" customFormat="1" ht="15.75" x14ac:dyDescent="0.25">
      <c r="A164" s="317"/>
    </row>
    <row r="165" spans="1:1" s="216" customFormat="1" ht="15.75" x14ac:dyDescent="0.25">
      <c r="A165" s="317"/>
    </row>
    <row r="166" spans="1:1" s="216" customFormat="1" ht="15.75" x14ac:dyDescent="0.25">
      <c r="A166" s="317"/>
    </row>
    <row r="167" spans="1:1" s="216" customFormat="1" ht="15.75" x14ac:dyDescent="0.25">
      <c r="A167" s="317"/>
    </row>
    <row r="168" spans="1:1" s="216" customFormat="1" ht="15.75" x14ac:dyDescent="0.25">
      <c r="A168" s="317"/>
    </row>
    <row r="169" spans="1:1" s="216" customFormat="1" ht="15.75" x14ac:dyDescent="0.25">
      <c r="A169" s="317"/>
    </row>
    <row r="170" spans="1:1" s="216" customFormat="1" ht="15.75" x14ac:dyDescent="0.25">
      <c r="A170" s="317"/>
    </row>
    <row r="171" spans="1:1" s="216" customFormat="1" ht="15.75" x14ac:dyDescent="0.25">
      <c r="A171" s="317"/>
    </row>
    <row r="172" spans="1:1" s="216" customFormat="1" ht="15.75" x14ac:dyDescent="0.25"/>
    <row r="173" spans="1:1" s="216" customFormat="1" ht="15.75" x14ac:dyDescent="0.25"/>
    <row r="174" spans="1:1" s="216" customFormat="1" ht="15.75" x14ac:dyDescent="0.25"/>
    <row r="175" spans="1:1" ht="15.75" x14ac:dyDescent="0.25"/>
    <row r="176" spans="1:1" ht="15.75" x14ac:dyDescent="0.25"/>
    <row r="177" ht="15.75" x14ac:dyDescent="0.25"/>
    <row r="178" ht="15.75" x14ac:dyDescent="0.25"/>
    <row r="179" ht="15.75" x14ac:dyDescent="0.25"/>
    <row r="180" ht="15.75" x14ac:dyDescent="0.25"/>
    <row r="181" ht="15.75" x14ac:dyDescent="0.25"/>
    <row r="182" ht="15.75" x14ac:dyDescent="0.25"/>
    <row r="183" ht="15.75" x14ac:dyDescent="0.25"/>
    <row r="184" ht="15.75" x14ac:dyDescent="0.25"/>
    <row r="185" ht="15.75" x14ac:dyDescent="0.25"/>
    <row r="186" ht="15.75" x14ac:dyDescent="0.25"/>
    <row r="187" ht="15.75" x14ac:dyDescent="0.25"/>
    <row r="188" ht="15.75" x14ac:dyDescent="0.25"/>
    <row r="189" ht="15.75" x14ac:dyDescent="0.25"/>
    <row r="190" ht="15.75" x14ac:dyDescent="0.25"/>
    <row r="191" ht="15.75" x14ac:dyDescent="0.25"/>
    <row r="192" ht="15.75" x14ac:dyDescent="0.25"/>
    <row r="193" ht="15.75" x14ac:dyDescent="0.25"/>
    <row r="194" ht="15.75" x14ac:dyDescent="0.25"/>
    <row r="195" ht="15.75" x14ac:dyDescent="0.25"/>
    <row r="196" ht="15.75" x14ac:dyDescent="0.25"/>
    <row r="197" ht="15.75" x14ac:dyDescent="0.25"/>
    <row r="198" ht="15.75" x14ac:dyDescent="0.25"/>
    <row r="199" ht="15.75" x14ac:dyDescent="0.25"/>
    <row r="200" ht="15.75" x14ac:dyDescent="0.25"/>
    <row r="201" ht="15.75" x14ac:dyDescent="0.25"/>
    <row r="202" ht="15.75" x14ac:dyDescent="0.25"/>
    <row r="203" ht="15.75" x14ac:dyDescent="0.25"/>
    <row r="204" ht="15.75" x14ac:dyDescent="0.25"/>
    <row r="205" ht="15.75" x14ac:dyDescent="0.25"/>
    <row r="206" ht="15.75" x14ac:dyDescent="0.25"/>
    <row r="207" ht="15.75" x14ac:dyDescent="0.25"/>
    <row r="208" ht="15.75" x14ac:dyDescent="0.25"/>
    <row r="209" ht="15.75" x14ac:dyDescent="0.25"/>
    <row r="210" ht="15.75" x14ac:dyDescent="0.25"/>
    <row r="211" ht="15.75" x14ac:dyDescent="0.25"/>
    <row r="212" ht="15.75" x14ac:dyDescent="0.25"/>
    <row r="213" ht="15.75" x14ac:dyDescent="0.25"/>
    <row r="214" ht="15.75" x14ac:dyDescent="0.25"/>
    <row r="215" ht="15.75" x14ac:dyDescent="0.25"/>
    <row r="216" ht="15.75" x14ac:dyDescent="0.25"/>
    <row r="217" ht="15.75" x14ac:dyDescent="0.25"/>
    <row r="218" ht="15.75" x14ac:dyDescent="0.25"/>
    <row r="219" ht="15.75" x14ac:dyDescent="0.25"/>
    <row r="220" ht="15.75" x14ac:dyDescent="0.25"/>
    <row r="221" ht="15.75" x14ac:dyDescent="0.25"/>
    <row r="222" ht="15.75" x14ac:dyDescent="0.25"/>
    <row r="223" ht="15.75" x14ac:dyDescent="0.25"/>
    <row r="224" ht="15.75" x14ac:dyDescent="0.25"/>
    <row r="225" ht="15.75" x14ac:dyDescent="0.25"/>
    <row r="226" ht="15.75" x14ac:dyDescent="0.25"/>
    <row r="227" ht="15.75" x14ac:dyDescent="0.25"/>
    <row r="228" ht="15.75" x14ac:dyDescent="0.25"/>
    <row r="229" ht="15.75" x14ac:dyDescent="0.25"/>
    <row r="230" ht="15.75" x14ac:dyDescent="0.25"/>
    <row r="231" ht="15.75" x14ac:dyDescent="0.25"/>
    <row r="232" ht="15.75" x14ac:dyDescent="0.25"/>
    <row r="233" ht="15.75" x14ac:dyDescent="0.25"/>
    <row r="234" ht="15.75" x14ac:dyDescent="0.25"/>
    <row r="235" ht="15.75" x14ac:dyDescent="0.25"/>
    <row r="236" ht="15.75" x14ac:dyDescent="0.25"/>
    <row r="237" ht="15.75" x14ac:dyDescent="0.25"/>
    <row r="238" ht="15.75" x14ac:dyDescent="0.25"/>
    <row r="239" ht="15.75" x14ac:dyDescent="0.25"/>
    <row r="240" ht="15.75" x14ac:dyDescent="0.25"/>
    <row r="241" ht="15.75" x14ac:dyDescent="0.25"/>
    <row r="242" ht="15.75" x14ac:dyDescent="0.25"/>
    <row r="243" ht="15.75" x14ac:dyDescent="0.25"/>
    <row r="244" ht="15.75" x14ac:dyDescent="0.25"/>
    <row r="245" ht="15.75" x14ac:dyDescent="0.25"/>
    <row r="246" ht="15.75" x14ac:dyDescent="0.25"/>
    <row r="247" ht="15.75" x14ac:dyDescent="0.25"/>
    <row r="248" ht="15.75" x14ac:dyDescent="0.25"/>
    <row r="249" ht="15.75" x14ac:dyDescent="0.25"/>
    <row r="250" ht="15.75" x14ac:dyDescent="0.25"/>
    <row r="251" ht="15.75" x14ac:dyDescent="0.25"/>
    <row r="252" ht="15.75" x14ac:dyDescent="0.25"/>
    <row r="253" ht="15.75" x14ac:dyDescent="0.25"/>
    <row r="254" ht="15.75" x14ac:dyDescent="0.25"/>
    <row r="255" ht="15.75" x14ac:dyDescent="0.25"/>
    <row r="256" ht="15.75" x14ac:dyDescent="0.25"/>
    <row r="257" ht="15.75" x14ac:dyDescent="0.25"/>
    <row r="258" ht="15.75" x14ac:dyDescent="0.25"/>
    <row r="259" ht="15.75" x14ac:dyDescent="0.25"/>
    <row r="260" ht="15.75" x14ac:dyDescent="0.25"/>
    <row r="261" ht="15.75" x14ac:dyDescent="0.25"/>
    <row r="262" ht="15.75" x14ac:dyDescent="0.25"/>
    <row r="263" ht="15.75" x14ac:dyDescent="0.25"/>
    <row r="264" ht="15.75" x14ac:dyDescent="0.25"/>
    <row r="265" ht="15.75" x14ac:dyDescent="0.25"/>
    <row r="266" ht="15.75" x14ac:dyDescent="0.25"/>
    <row r="267" ht="15.75" x14ac:dyDescent="0.25"/>
    <row r="268" ht="15.75" x14ac:dyDescent="0.25"/>
    <row r="269" ht="15.75" customHeight="1" x14ac:dyDescent="0.25"/>
    <row r="270" ht="15.75" customHeight="1" x14ac:dyDescent="0.25"/>
    <row r="271" ht="15.75" x14ac:dyDescent="0.25"/>
  </sheetData>
  <sheetProtection algorithmName="SHA-512" hashValue="5zo9FOIO4D9zwUKOb/OsBb0lwQ4u2JvtKGJsxdWD5Xu2lwx/muIWe0c82PwH0xqpTppA09/ddTAU0i4vMkNfXA==" saltValue="HiznOTkSkdKbVlpjXwfyyA==" spinCount="100000" sheet="1" selectLockedCells="1"/>
  <dataConsolidate/>
  <mergeCells count="67">
    <mergeCell ref="K1:L1"/>
    <mergeCell ref="B2:D2"/>
    <mergeCell ref="A1:E1"/>
    <mergeCell ref="I2:J2"/>
    <mergeCell ref="B13:C13"/>
    <mergeCell ref="F13:G13"/>
    <mergeCell ref="L13:M13"/>
    <mergeCell ref="A9:D10"/>
    <mergeCell ref="L9:M9"/>
    <mergeCell ref="L6:M6"/>
    <mergeCell ref="L7:M7"/>
    <mergeCell ref="A8:D8"/>
    <mergeCell ref="B3:D3"/>
    <mergeCell ref="B5:E5"/>
    <mergeCell ref="B6:E6"/>
    <mergeCell ref="B7:E7"/>
    <mergeCell ref="B4:E4"/>
    <mergeCell ref="L5:M5"/>
    <mergeCell ref="B14:C14"/>
    <mergeCell ref="F14:G14"/>
    <mergeCell ref="L14:M14"/>
    <mergeCell ref="A11:M12"/>
    <mergeCell ref="G4:H4"/>
    <mergeCell ref="G6:H6"/>
    <mergeCell ref="G8:H8"/>
    <mergeCell ref="G10:H10"/>
    <mergeCell ref="L8:M8"/>
    <mergeCell ref="B15:C15"/>
    <mergeCell ref="F15:G15"/>
    <mergeCell ref="L15:M15"/>
    <mergeCell ref="B16:C16"/>
    <mergeCell ref="F16:G16"/>
    <mergeCell ref="L16:M16"/>
    <mergeCell ref="B17:C17"/>
    <mergeCell ref="F17:G17"/>
    <mergeCell ref="L17:M17"/>
    <mergeCell ref="B18:C18"/>
    <mergeCell ref="F18:G18"/>
    <mergeCell ref="L18:M18"/>
    <mergeCell ref="B19:C19"/>
    <mergeCell ref="F19:G19"/>
    <mergeCell ref="L19:M19"/>
    <mergeCell ref="B20:C20"/>
    <mergeCell ref="F20:G20"/>
    <mergeCell ref="L20:M20"/>
    <mergeCell ref="B21:C21"/>
    <mergeCell ref="F21:G21"/>
    <mergeCell ref="L21:M21"/>
    <mergeCell ref="B22:C22"/>
    <mergeCell ref="F22:G22"/>
    <mergeCell ref="L22:M22"/>
    <mergeCell ref="B23:C23"/>
    <mergeCell ref="F23:G23"/>
    <mergeCell ref="L23:M23"/>
    <mergeCell ref="F26:G26"/>
    <mergeCell ref="L26:M26"/>
    <mergeCell ref="B24:C24"/>
    <mergeCell ref="F24:G24"/>
    <mergeCell ref="L24:M24"/>
    <mergeCell ref="B25:C25"/>
    <mergeCell ref="F25:G25"/>
    <mergeCell ref="L25:M25"/>
    <mergeCell ref="A32:M32"/>
    <mergeCell ref="M28:M31"/>
    <mergeCell ref="B28:D28"/>
    <mergeCell ref="A26:C26"/>
    <mergeCell ref="A30:E31"/>
  </mergeCells>
  <dataValidations xWindow="136" yWindow="742" count="25">
    <dataValidation type="time" allowBlank="1" showInputMessage="1" error="L'heure doit être comprise entre 01h00 et 12h59" promptTitle="Incrivez l'heure de votre départ" prompt="Exemple: (1h00/13h00 ou 1:00/13:00)" sqref="J4 J8" xr:uid="{96F2F376-9178-468F-AB0A-EE89C91500BA}">
      <formula1>0.0416666666666667</formula1>
      <formula2>0.540972222222222</formula2>
    </dataValidation>
    <dataValidation allowBlank="1" showInputMessage="1" showErrorMessage="1" promptTitle="# Frais de voyage" prompt="Si cette demande de remboursement fait référence à une autre demande, veuillez inscrire le numéro de la demande précédente." sqref="M1" xr:uid="{37F71092-FB2F-4186-987F-636A59E67C38}"/>
    <dataValidation type="list" allowBlank="1" showInputMessage="1" showErrorMessage="1" sqref="V80" xr:uid="{E656BAF8-FCBC-4B8C-9C65-BEE6F67237C2}">
      <formula1>$AK$37:$AK$48</formula1>
    </dataValidation>
    <dataValidation type="list" allowBlank="1" showInputMessage="1" showErrorMessage="1" sqref="AG52:AH52" xr:uid="{FB9F2543-8D91-4F6C-BBF1-CF043B959366}">
      <formula1>$AL$33:$AO$33</formula1>
    </dataValidation>
    <dataValidation type="list" allowBlank="1" showInputMessage="1" errorTitle="Province" error="Utiliser le menu déroulant." promptTitle="Province" prompt="Utiliser le menu déroulant pour faire votre choix._x000a__x000a_" sqref="B6" xr:uid="{5CA1D791-DE28-4561-8AAD-30EEFF693332}">
      <formula1>$AG$13:$AG$22</formula1>
    </dataValidation>
    <dataValidation type="list" allowBlank="1" showInputMessage="1" showErrorMessage="1" errorTitle="Frais fondés sur les reçus" error="Seul le menu déroulant peut être utilisé" promptTitle="Frais fondés sur les reçus" prompt="Utilisez le menu déroulant pour faire votre choix." sqref="I14" xr:uid="{13A36DB9-02CC-4C70-A638-B23A1EF9217B}">
      <formula1>$AC$12:$AC$25</formula1>
    </dataValidation>
    <dataValidation allowBlank="1" showInputMessage="1" showErrorMessage="1" errorTitle="Date" error="(jj-mm-aaaa)_x000a__x000a_" promptTitle="Date" prompt="Indiquez la date_x000a_" sqref="A17" xr:uid="{5E1AF63A-4CBD-41A8-ABE9-3F16C011CA61}"/>
    <dataValidation allowBlank="1" showInputMessage="1" showErrorMessage="1" errorTitle="Date" error="(jj-mm-aaaa)_x000a__x000a_" promptTitle="Date" prompt="Indiquez la date _x000a_" sqref="A16" xr:uid="{3F308578-0DDD-4533-A9B1-7A381873FF50}"/>
    <dataValidation allowBlank="1" showInputMessage="1" showErrorMessage="1" errorTitle="Date" error="(jj-mm-aaaa)_x000a__x000a_" promptTitle="Date" prompt="Indiquez la date" sqref="A15" xr:uid="{92E12544-F564-469B-A799-8C8E37A2B3C6}"/>
    <dataValidation type="list" allowBlank="1" showInputMessage="1" errorTitle="Utilisez le menu déroulant" error="Utilise" promptTitle="Destination " prompt="Utilisez le menu déroulant pour faire votre choix. Inscrire votre destination si elle n'existe pas dans le menu._x000a__x000a_" sqref="I2:J2" xr:uid="{860EBA33-BB7F-4A78-AB9C-C53CB5022A65}">
      <formula1>$W$38:$W$61</formula1>
    </dataValidation>
    <dataValidation type="list" allowBlank="1" showInputMessage="1" showErrorMessage="1" errorTitle="Voyage annuel " error="utilisez le menu déroulant" promptTitle="Voyage annuel" prompt="utilisez le menu déroulant" sqref="I1" xr:uid="{066DB153-173B-4513-99FE-90EFB9118129}">
      <formula1>$P$1:$P$3</formula1>
    </dataValidation>
    <dataValidation allowBlank="1" showInputMessage="1" showErrorMessage="1" errorTitle="Total des frais" error="L'incription de ce total ce fait automatiquement" promptTitle="Total du frais de déplacement " prompt="Le total inscrit à cette case vous sera remboursé sur votre paie._x000a_" sqref="M28" xr:uid="{941CDEC1-B04C-4E76-83A2-090D1FC3268E}"/>
    <dataValidation showInputMessage="1" error="_x000a_" promptTitle="Date " prompt="Inscrivez la date de départ de votre voyage_x000a_" sqref="G4:H4 G8:H8" xr:uid="{F2676DE3-9CD5-4AFB-93DB-0B2DEB5D85A9}"/>
    <dataValidation showInputMessage="1" error="_x000a_" promptTitle="Date " prompt="Inscrivez la date d'arrivée de votre voyage_x000a_" sqref="G6:H6 G10:H10" xr:uid="{B9AC9410-8297-4EB5-8DB5-C83DFFF94A34}"/>
    <dataValidation type="time" allowBlank="1" showInputMessage="1" error="L'heure doit être comprise entre 01h00 et 12h59" promptTitle="Incrivez l'heure de votre arrivé" prompt="Exemple: (1h00/13h00 ou 1:00/13:00)" sqref="J6 J10" xr:uid="{92F615B8-61DF-42E5-8440-5C304B30FAFD}">
      <formula1>0.0416666666666667</formula1>
      <formula2>0.540972222222222</formula2>
    </dataValidation>
    <dataValidation allowBlank="1" showInputMessage="1" errorTitle="Date" error="(jj-mm-aaaa)_x000a__x000a_" promptTitle="Date" prompt="Indiquez la date " sqref="A14" xr:uid="{4B2B87EF-6601-4290-A6B9-35E5C30381D7}"/>
    <dataValidation type="list" allowBlank="1" showInputMessage="1" errorTitle="Frais km" error="Utiliser le menu déroulant pour faire votre choix." promptTitle="Frais Km" prompt="Utiliser la liste déroulante pour faire votre choix._x000a_Si votre choix ne figure pas dans la liste fournie, veuillez indiquer votre lieu de départ et arrivé." sqref="B14:C25" xr:uid="{E50C4953-64FB-416F-9A75-8E4F7FCDE6AA}">
      <formula1>$Y$13:$Y$35</formula1>
    </dataValidation>
    <dataValidation type="list" allowBlank="1" showInputMessage="1" showErrorMessage="1" errorTitle="Frais fondés sur les reçus" error="Seul le menu déroulant peut être utilisé" promptTitle="Frais fondés sur les reçus" prompt="Utilisez le menu déroulant pour faire votre choix." sqref="I15:I25" xr:uid="{126FDCF8-420A-4615-B1CD-19DF659A9117}">
      <formula1>$AC$12:$AC$24</formula1>
    </dataValidation>
    <dataValidation allowBlank="1" showInputMessage="1" showErrorMessage="1" errorTitle="Date" error="(jj-mm-aaaa)_x000a__x000a_" promptTitle="Date" prompt="Indiquez la date " sqref="A18:A25" xr:uid="{BD664E1F-26FB-4EE0-A486-18A21775F78E}"/>
    <dataValidation allowBlank="1" showInputMessage="1" showErrorMessage="1" promptTitle="Total de la ligne" prompt="ce montant représente le total que vous réclamez pour cette ligne._x000a_Vous devez inscrire votre DESTINATION à l'endroit indiqué pour obtenir le total de votre ligne. _x000a_" sqref="K14:K26" xr:uid="{1C94B989-BDF7-4326-ABEF-5E168D24FF58}"/>
    <dataValidation type="decimal" allowBlank="1" showInputMessage="1" showErrorMessage="1" errorTitle="Montant du reçu" error="Inscrire le montant du reçu en chiffre" promptTitle="Montant du reçu" prompt="Indiquez le montant du reçu pour lequel vous réclamez les frais" sqref="J14:J25" xr:uid="{34272AA0-105B-4DFC-A5D9-6C1674B233DC}">
      <formula1>-150000</formula1>
      <formula2>150000</formula2>
    </dataValidation>
    <dataValidation type="whole" allowBlank="1" showInputMessage="1" showErrorMessage="1" errorTitle="Numéro de matricule" error="Tous les numéros de matricule débutent par 689 suivi de 6 chiffres." promptTitle="Numéro de matricule" prompt="Veuillez inscrire votre numéro de matricule." sqref="A3" xr:uid="{75F1841D-5EE0-4731-88FE-11F7A9795546}">
      <formula1>689000000</formula1>
      <formula2>689999999</formula2>
    </dataValidation>
    <dataValidation type="decimal" allowBlank="1" showInputMessage="1" showErrorMessage="1" promptTitle="Nbr Km / jour" prompt="Inscrire le nombre de km parcouru" sqref="D14:D26" xr:uid="{A145F908-81A5-4870-B6ED-6F10EBE1F034}">
      <formula1>1</formula1>
      <formula2>2000</formula2>
    </dataValidation>
    <dataValidation type="list" allowBlank="1" showInputMessage="1" showErrorMessage="1" errorTitle="Frais transport" error="Utiliser le menu déroulant pour faire votre choix." promptTitle="Frais remboursés-montant employé" prompt="-REPAS _x000a_-HORS-BORD et MOTONEIGE). _x000a_-HÉBERGEMENT: 30.00$ /nuit sans reçu." sqref="F14:G25" xr:uid="{E19EB1A0-A8EA-4866-A4CF-EF168EF19F47}">
      <formula1>$AA$40:$AA$86</formula1>
    </dataValidation>
    <dataValidation allowBlank="1" showInputMessage="1" showErrorMessage="1" promptTitle="Nbre de pers." prompt="Les frais remboursés seront calculés selon le nbre de personnes indiqué dans cette case._x000a_Si la case est vide le formulaire calculera 1 personne pour les frais. " sqref="H14:H25" xr:uid="{EB5DC22D-4EC4-4F89-96AE-3E867A1F4565}"/>
  </dataValidations>
  <printOptions horizontalCentered="1" verticalCentered="1"/>
  <pageMargins left="0.35433070866141736" right="0" top="0.62992125984251968" bottom="0.15748031496062992" header="0.15748031496062992" footer="0.15748031496062992"/>
  <pageSetup paperSize="5" scale="60" orientation="landscape" r:id="rId1"/>
  <headerFooter>
    <oddHeader>&amp;L                       &amp;G&amp;C&amp;"chaloult,Gras"&amp;22
FORMULAIRE SORTIE ANNUELLE</oddHeader>
  </headerFooter>
  <rowBreaks count="1" manualBreakCount="1">
    <brk id="37" max="16383" man="1"/>
  </rowBreaks>
  <colBreaks count="1" manualBreakCount="1">
    <brk id="17" max="1048575" man="1"/>
  </col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5" name="Check Box 1">
              <controlPr defaultSize="0" autoFill="0" autoLine="0" autoPict="0">
                <anchor moveWithCells="1">
                  <from>
                    <xdr:col>13</xdr:col>
                    <xdr:colOff>0</xdr:colOff>
                    <xdr:row>13</xdr:row>
                    <xdr:rowOff>57150</xdr:rowOff>
                  </from>
                  <to>
                    <xdr:col>13</xdr:col>
                    <xdr:colOff>0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6" name="Check Box 2">
              <controlPr defaultSize="0" autoFill="0" autoLine="0" autoPict="0">
                <anchor moveWithCells="1">
                  <from>
                    <xdr:col>13</xdr:col>
                    <xdr:colOff>0</xdr:colOff>
                    <xdr:row>14</xdr:row>
                    <xdr:rowOff>57150</xdr:rowOff>
                  </from>
                  <to>
                    <xdr:col>13</xdr:col>
                    <xdr:colOff>0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7" name="Check Box 3">
              <controlPr defaultSize="0" autoFill="0" autoLine="0" autoPict="0">
                <anchor moveWithCells="1">
                  <from>
                    <xdr:col>13</xdr:col>
                    <xdr:colOff>0</xdr:colOff>
                    <xdr:row>15</xdr:row>
                    <xdr:rowOff>57150</xdr:rowOff>
                  </from>
                  <to>
                    <xdr:col>13</xdr:col>
                    <xdr:colOff>0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8" name="Check Box 4">
              <controlPr defaultSize="0" autoFill="0" autoLine="0" autoPict="0">
                <anchor moveWithCells="1">
                  <from>
                    <xdr:col>13</xdr:col>
                    <xdr:colOff>0</xdr:colOff>
                    <xdr:row>16</xdr:row>
                    <xdr:rowOff>57150</xdr:rowOff>
                  </from>
                  <to>
                    <xdr:col>13</xdr:col>
                    <xdr:colOff>0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9" name="Check Box 5">
              <controlPr defaultSize="0" autoFill="0" autoLine="0" autoPict="0">
                <anchor moveWithCells="1">
                  <from>
                    <xdr:col>13</xdr:col>
                    <xdr:colOff>0</xdr:colOff>
                    <xdr:row>17</xdr:row>
                    <xdr:rowOff>57150</xdr:rowOff>
                  </from>
                  <to>
                    <xdr:col>13</xdr:col>
                    <xdr:colOff>0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10" name="Check Box 6">
              <controlPr defaultSize="0" autoFill="0" autoLine="0" autoPict="0">
                <anchor moveWithCells="1">
                  <from>
                    <xdr:col>13</xdr:col>
                    <xdr:colOff>0</xdr:colOff>
                    <xdr:row>18</xdr:row>
                    <xdr:rowOff>57150</xdr:rowOff>
                  </from>
                  <to>
                    <xdr:col>13</xdr:col>
                    <xdr:colOff>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1" name="Check Box 7">
              <controlPr defaultSize="0" autoFill="0" autoLine="0" autoPict="0">
                <anchor moveWithCells="1">
                  <from>
                    <xdr:col>13</xdr:col>
                    <xdr:colOff>0</xdr:colOff>
                    <xdr:row>19</xdr:row>
                    <xdr:rowOff>57150</xdr:rowOff>
                  </from>
                  <to>
                    <xdr:col>13</xdr:col>
                    <xdr:colOff>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2" name="Check Box 8">
              <controlPr defaultSize="0" autoFill="0" autoLine="0" autoPict="0">
                <anchor moveWithCells="1">
                  <from>
                    <xdr:col>13</xdr:col>
                    <xdr:colOff>0</xdr:colOff>
                    <xdr:row>20</xdr:row>
                    <xdr:rowOff>57150</xdr:rowOff>
                  </from>
                  <to>
                    <xdr:col>13</xdr:col>
                    <xdr:colOff>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5" r:id="rId13" name="Check Box 9">
              <controlPr defaultSize="0" autoFill="0" autoLine="0" autoPict="0">
                <anchor moveWithCells="1">
                  <from>
                    <xdr:col>13</xdr:col>
                    <xdr:colOff>0</xdr:colOff>
                    <xdr:row>21</xdr:row>
                    <xdr:rowOff>57150</xdr:rowOff>
                  </from>
                  <to>
                    <xdr:col>13</xdr:col>
                    <xdr:colOff>0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6" r:id="rId14" name="Check Box 10">
              <controlPr defaultSize="0" autoFill="0" autoLine="0" autoPict="0">
                <anchor moveWithCells="1">
                  <from>
                    <xdr:col>13</xdr:col>
                    <xdr:colOff>0</xdr:colOff>
                    <xdr:row>22</xdr:row>
                    <xdr:rowOff>57150</xdr:rowOff>
                  </from>
                  <to>
                    <xdr:col>13</xdr:col>
                    <xdr:colOff>0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7" r:id="rId15" name="Check Box 11">
              <controlPr defaultSize="0" autoFill="0" autoLine="0" autoPict="0">
                <anchor moveWithCells="1">
                  <from>
                    <xdr:col>13</xdr:col>
                    <xdr:colOff>0</xdr:colOff>
                    <xdr:row>23</xdr:row>
                    <xdr:rowOff>57150</xdr:rowOff>
                  </from>
                  <to>
                    <xdr:col>13</xdr:col>
                    <xdr:colOff>0</xdr:colOff>
                    <xdr:row>23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8" r:id="rId16" name="Check Box 12">
              <controlPr defaultSize="0" autoFill="0" autoLine="0" autoPict="0">
                <anchor moveWithCells="1">
                  <from>
                    <xdr:col>13</xdr:col>
                    <xdr:colOff>0</xdr:colOff>
                    <xdr:row>24</xdr:row>
                    <xdr:rowOff>57150</xdr:rowOff>
                  </from>
                  <to>
                    <xdr:col>13</xdr:col>
                    <xdr:colOff>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9" r:id="rId17" name="Check Box 13">
              <controlPr defaultSize="0" autoFill="0" autoLine="0" autoPict="0">
                <anchor moveWithCells="1">
                  <from>
                    <xdr:col>13</xdr:col>
                    <xdr:colOff>0</xdr:colOff>
                    <xdr:row>25</xdr:row>
                    <xdr:rowOff>57150</xdr:rowOff>
                  </from>
                  <to>
                    <xdr:col>13</xdr:col>
                    <xdr:colOff>0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0" r:id="rId18" name="Check Box 14">
              <controlPr defaultSize="0" autoFill="0" autoLine="0" autoPict="0">
                <anchor moveWithCells="1">
                  <from>
                    <xdr:col>13</xdr:col>
                    <xdr:colOff>0</xdr:colOff>
                    <xdr:row>26</xdr:row>
                    <xdr:rowOff>57150</xdr:rowOff>
                  </from>
                  <to>
                    <xdr:col>13</xdr:col>
                    <xdr:colOff>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1" r:id="rId19" name="Check Box 15">
              <controlPr defaultSize="0" autoFill="0" autoLine="0" autoPict="0">
                <anchor moveWithCells="1">
                  <from>
                    <xdr:col>13</xdr:col>
                    <xdr:colOff>0</xdr:colOff>
                    <xdr:row>27</xdr:row>
                    <xdr:rowOff>57150</xdr:rowOff>
                  </from>
                  <to>
                    <xdr:col>13</xdr:col>
                    <xdr:colOff>0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2" r:id="rId20" name="Check Box 16">
              <controlPr defaultSize="0" autoFill="0" autoLine="0" autoPict="0">
                <anchor moveWithCells="1">
                  <from>
                    <xdr:col>13</xdr:col>
                    <xdr:colOff>0</xdr:colOff>
                    <xdr:row>28</xdr:row>
                    <xdr:rowOff>57150</xdr:rowOff>
                  </from>
                  <to>
                    <xdr:col>13</xdr:col>
                    <xdr:colOff>0</xdr:colOff>
                    <xdr:row>28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3" r:id="rId21" name="Check Box 17">
              <controlPr defaultSize="0" autoFill="0" autoLine="0" autoPict="0">
                <anchor moveWithCells="1">
                  <from>
                    <xdr:col>13</xdr:col>
                    <xdr:colOff>0</xdr:colOff>
                    <xdr:row>29</xdr:row>
                    <xdr:rowOff>57150</xdr:rowOff>
                  </from>
                  <to>
                    <xdr:col>13</xdr:col>
                    <xdr:colOff>0</xdr:colOff>
                    <xdr:row>29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BFC3F-93DD-4CED-B7D6-F29A63A434D0}">
  <dimension ref="A3:E29"/>
  <sheetViews>
    <sheetView workbookViewId="0">
      <selection activeCell="E32" sqref="E32"/>
    </sheetView>
  </sheetViews>
  <sheetFormatPr baseColWidth="10" defaultColWidth="11.42578125" defaultRowHeight="15" x14ac:dyDescent="0.25"/>
  <cols>
    <col min="1" max="16384" width="11.42578125" style="173"/>
  </cols>
  <sheetData>
    <row r="3" spans="1:5" ht="15.75" x14ac:dyDescent="0.25">
      <c r="A3" s="172"/>
      <c r="B3" s="172"/>
      <c r="C3" s="172"/>
      <c r="D3" s="172"/>
      <c r="E3" s="172"/>
    </row>
    <row r="4" spans="1:5" ht="15.75" x14ac:dyDescent="0.25">
      <c r="A4" s="172"/>
      <c r="B4" s="174" t="s">
        <v>213</v>
      </c>
      <c r="C4" s="172"/>
      <c r="D4" s="172"/>
      <c r="E4" s="172"/>
    </row>
    <row r="5" spans="1:5" ht="15.75" x14ac:dyDescent="0.25">
      <c r="A5" s="175"/>
      <c r="B5" s="176" t="s">
        <v>214</v>
      </c>
      <c r="C5" s="172"/>
      <c r="D5" s="172"/>
      <c r="E5" s="172"/>
    </row>
    <row r="6" spans="1:5" ht="15.75" x14ac:dyDescent="0.25">
      <c r="A6" s="172"/>
      <c r="B6" s="176" t="s">
        <v>215</v>
      </c>
      <c r="C6" s="172"/>
      <c r="D6" s="172"/>
      <c r="E6" s="172"/>
    </row>
    <row r="7" spans="1:5" ht="15.75" x14ac:dyDescent="0.25">
      <c r="A7" s="172"/>
      <c r="B7" s="176" t="s">
        <v>216</v>
      </c>
      <c r="C7" s="172"/>
      <c r="D7" s="172"/>
      <c r="E7" s="172"/>
    </row>
    <row r="8" spans="1:5" ht="15.75" x14ac:dyDescent="0.25">
      <c r="A8" s="172"/>
      <c r="B8" s="176" t="s">
        <v>217</v>
      </c>
      <c r="C8" s="172"/>
      <c r="D8" s="172"/>
      <c r="E8" s="172"/>
    </row>
    <row r="9" spans="1:5" ht="15.75" x14ac:dyDescent="0.25">
      <c r="A9" s="172"/>
      <c r="B9" s="177" t="s">
        <v>218</v>
      </c>
      <c r="C9" s="172"/>
      <c r="D9" s="172"/>
      <c r="E9" s="172"/>
    </row>
    <row r="10" spans="1:5" ht="15.75" x14ac:dyDescent="0.25">
      <c r="A10" s="178"/>
      <c r="B10" s="176" t="s">
        <v>219</v>
      </c>
      <c r="C10" s="172"/>
      <c r="D10" s="172"/>
      <c r="E10" s="172"/>
    </row>
    <row r="11" spans="1:5" ht="15.75" x14ac:dyDescent="0.25">
      <c r="A11" s="172"/>
      <c r="B11" s="177" t="s">
        <v>220</v>
      </c>
      <c r="C11" s="177"/>
      <c r="D11" s="177"/>
      <c r="E11" s="172"/>
    </row>
    <row r="12" spans="1:5" ht="15.75" x14ac:dyDescent="0.25">
      <c r="A12" s="172"/>
      <c r="B12" s="177" t="s">
        <v>221</v>
      </c>
      <c r="C12" s="177"/>
      <c r="D12" s="177"/>
      <c r="E12" s="172"/>
    </row>
    <row r="13" spans="1:5" ht="15.75" x14ac:dyDescent="0.25">
      <c r="A13" s="172"/>
      <c r="B13" s="177" t="s">
        <v>222</v>
      </c>
      <c r="C13" s="172"/>
      <c r="D13" s="172"/>
      <c r="E13" s="172"/>
    </row>
    <row r="14" spans="1:5" ht="15.75" x14ac:dyDescent="0.25">
      <c r="A14" s="172"/>
      <c r="B14" s="177" t="s">
        <v>223</v>
      </c>
      <c r="C14" s="172"/>
      <c r="D14" s="172"/>
      <c r="E14" s="172"/>
    </row>
    <row r="15" spans="1:5" ht="15.75" x14ac:dyDescent="0.25">
      <c r="A15" s="172"/>
      <c r="B15" s="176" t="s">
        <v>224</v>
      </c>
      <c r="C15" s="172"/>
      <c r="D15" s="172"/>
      <c r="E15" s="172"/>
    </row>
    <row r="16" spans="1:5" ht="15.75" x14ac:dyDescent="0.25">
      <c r="A16" s="175"/>
      <c r="B16" s="177" t="s">
        <v>225</v>
      </c>
      <c r="C16" s="172"/>
      <c r="D16" s="172"/>
      <c r="E16" s="172"/>
    </row>
    <row r="17" spans="1:5" ht="15.75" x14ac:dyDescent="0.25">
      <c r="A17" s="172"/>
      <c r="B17" s="177" t="s">
        <v>226</v>
      </c>
      <c r="C17" s="172"/>
      <c r="D17" s="172"/>
      <c r="E17" s="172"/>
    </row>
    <row r="18" spans="1:5" ht="15.75" x14ac:dyDescent="0.25">
      <c r="A18" s="172"/>
      <c r="B18" s="176" t="s">
        <v>227</v>
      </c>
      <c r="C18" s="172"/>
      <c r="D18" s="172"/>
      <c r="E18" s="172"/>
    </row>
    <row r="19" spans="1:5" ht="15.75" x14ac:dyDescent="0.25">
      <c r="A19" s="172"/>
      <c r="B19" s="177" t="s">
        <v>228</v>
      </c>
      <c r="C19" s="172"/>
      <c r="D19" s="172"/>
      <c r="E19" s="172"/>
    </row>
    <row r="20" spans="1:5" ht="15.75" x14ac:dyDescent="0.25">
      <c r="A20" s="172"/>
      <c r="B20" s="176" t="s">
        <v>229</v>
      </c>
      <c r="C20" s="172"/>
      <c r="D20" s="172"/>
      <c r="E20" s="172"/>
    </row>
    <row r="21" spans="1:5" ht="15.75" x14ac:dyDescent="0.25">
      <c r="A21" s="172"/>
      <c r="B21" s="176" t="s">
        <v>230</v>
      </c>
      <c r="C21" s="172"/>
      <c r="D21" s="172"/>
      <c r="E21" s="172"/>
    </row>
    <row r="22" spans="1:5" ht="15.75" x14ac:dyDescent="0.25">
      <c r="A22" s="172"/>
      <c r="B22" s="177" t="s">
        <v>231</v>
      </c>
      <c r="C22" s="172"/>
      <c r="D22" s="172"/>
      <c r="E22" s="172"/>
    </row>
    <row r="23" spans="1:5" ht="15.75" x14ac:dyDescent="0.25">
      <c r="A23" s="172"/>
      <c r="B23" s="176" t="s">
        <v>232</v>
      </c>
      <c r="C23" s="172"/>
      <c r="D23" s="172"/>
      <c r="E23" s="172"/>
    </row>
    <row r="24" spans="1:5" ht="15.75" x14ac:dyDescent="0.25">
      <c r="A24" s="172"/>
      <c r="B24" s="177" t="s">
        <v>233</v>
      </c>
      <c r="C24" s="172"/>
      <c r="D24" s="172"/>
      <c r="E24" s="172"/>
    </row>
    <row r="25" spans="1:5" ht="15.75" x14ac:dyDescent="0.25">
      <c r="A25" s="172"/>
      <c r="B25" s="177" t="s">
        <v>234</v>
      </c>
      <c r="C25" s="172"/>
      <c r="D25" s="172"/>
      <c r="E25" s="172"/>
    </row>
    <row r="26" spans="1:5" ht="15.75" x14ac:dyDescent="0.25">
      <c r="A26" s="172"/>
      <c r="B26" s="177" t="s">
        <v>235</v>
      </c>
      <c r="C26" s="172"/>
      <c r="D26" s="172"/>
      <c r="E26" s="172"/>
    </row>
    <row r="27" spans="1:5" ht="15.75" x14ac:dyDescent="0.25">
      <c r="A27" s="172"/>
      <c r="B27" s="177" t="s">
        <v>236</v>
      </c>
      <c r="C27" s="172"/>
      <c r="D27" s="172"/>
      <c r="E27" s="172"/>
    </row>
    <row r="28" spans="1:5" ht="15.75" x14ac:dyDescent="0.25">
      <c r="A28" s="172"/>
      <c r="B28" s="177" t="s">
        <v>237</v>
      </c>
      <c r="C28" s="177"/>
      <c r="D28" s="177"/>
      <c r="E28" s="172"/>
    </row>
    <row r="29" spans="1:5" ht="15.75" x14ac:dyDescent="0.25">
      <c r="A29" s="172"/>
      <c r="B29" s="172"/>
      <c r="C29" s="172"/>
      <c r="D29" s="172"/>
      <c r="E29" s="17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3"/>
  <dimension ref="A1:WWT272"/>
  <sheetViews>
    <sheetView topLeftCell="B1" zoomScale="85" zoomScaleNormal="85" workbookViewId="0">
      <selection activeCell="C13" sqref="C13"/>
    </sheetView>
  </sheetViews>
  <sheetFormatPr baseColWidth="10" defaultColWidth="0" defaultRowHeight="0" customHeight="1" zeroHeight="1" x14ac:dyDescent="0.25"/>
  <cols>
    <col min="1" max="1" width="2.7109375" style="2" customWidth="1"/>
    <col min="2" max="2" width="3" style="2" customWidth="1"/>
    <col min="3" max="3" width="11.85546875" style="2" customWidth="1"/>
    <col min="4" max="4" width="7" style="2" customWidth="1"/>
    <col min="5" max="5" width="24.85546875" style="2" customWidth="1"/>
    <col min="6" max="6" width="12.7109375" style="2" customWidth="1"/>
    <col min="7" max="7" width="33.140625" style="2" customWidth="1"/>
    <col min="8" max="8" width="15.140625" style="2" customWidth="1"/>
    <col min="9" max="9" width="19.5703125" style="2" customWidth="1"/>
    <col min="10" max="10" width="21.5703125" style="2" customWidth="1"/>
    <col min="11" max="11" width="6.5703125" style="2" customWidth="1"/>
    <col min="12" max="12" width="13.42578125" style="2" bestFit="1" customWidth="1"/>
    <col min="13" max="13" width="23.85546875" style="2" customWidth="1"/>
    <col min="14" max="14" width="16.42578125" style="2" customWidth="1"/>
    <col min="15" max="15" width="15.5703125" style="2" customWidth="1"/>
    <col min="16" max="16" width="11.5703125" style="2" customWidth="1"/>
    <col min="17" max="17" width="13.5703125" style="2" customWidth="1"/>
    <col min="18" max="18" width="48.7109375" style="2" customWidth="1"/>
    <col min="19" max="19" width="9" style="2" customWidth="1"/>
    <col min="20" max="20" width="2.7109375" style="2" customWidth="1"/>
    <col min="21" max="23" width="21.140625" style="2" customWidth="1"/>
    <col min="24" max="24" width="14.85546875" style="2" bestFit="1" customWidth="1"/>
    <col min="25" max="25" width="12" style="2" customWidth="1"/>
    <col min="26" max="27" width="12.5703125" style="2" customWidth="1"/>
    <col min="28" max="28" width="10.85546875" style="2" customWidth="1"/>
    <col min="29" max="30" width="12.5703125" style="2" customWidth="1"/>
    <col min="31" max="31" width="12.42578125" style="2" customWidth="1"/>
    <col min="32" max="33" width="17.140625" style="2" customWidth="1"/>
    <col min="34" max="34" width="25.85546875" style="2" customWidth="1"/>
    <col min="35" max="37" width="12.5703125" style="2" customWidth="1"/>
    <col min="38" max="38" width="15.85546875" style="2" customWidth="1"/>
    <col min="39" max="270" width="12.5703125" style="2" customWidth="1"/>
    <col min="271" max="271" width="2.7109375" style="2" customWidth="1"/>
    <col min="272" max="272" width="3" style="2" customWidth="1"/>
    <col min="273" max="273" width="12" style="2" customWidth="1"/>
    <col min="274" max="274" width="6.28515625" style="2" customWidth="1"/>
    <col min="275" max="275" width="24.28515625" style="2" customWidth="1"/>
    <col min="276" max="276" width="2" style="2" customWidth="1"/>
    <col min="277" max="277" width="29.7109375" style="2" customWidth="1"/>
    <col min="278" max="278" width="3" style="2" customWidth="1"/>
    <col min="279" max="279" width="9.85546875" style="2" customWidth="1"/>
    <col min="280" max="280" width="13" style="2" customWidth="1"/>
    <col min="281" max="281" width="14.140625" style="2" customWidth="1"/>
    <col min="282" max="282" width="12.5703125" style="2" customWidth="1"/>
    <col min="283" max="283" width="14.140625" style="2" customWidth="1"/>
    <col min="284" max="284" width="31.140625" style="2" customWidth="1"/>
    <col min="285" max="285" width="6.5703125" style="2" customWidth="1"/>
    <col min="286" max="286" width="2.5703125" style="2" customWidth="1"/>
    <col min="287" max="526" width="12.5703125" style="2" customWidth="1"/>
    <col min="527" max="527" width="2.7109375" style="2" customWidth="1"/>
    <col min="528" max="528" width="3" style="2" customWidth="1"/>
    <col min="529" max="529" width="12" style="2" customWidth="1"/>
    <col min="530" max="530" width="6.28515625" style="2" customWidth="1"/>
    <col min="531" max="531" width="24.28515625" style="2" customWidth="1"/>
    <col min="532" max="532" width="2" style="2" customWidth="1"/>
    <col min="533" max="533" width="29.7109375" style="2" customWidth="1"/>
    <col min="534" max="534" width="3" style="2" customWidth="1"/>
    <col min="535" max="535" width="9.85546875" style="2" customWidth="1"/>
    <col min="536" max="536" width="13" style="2" customWidth="1"/>
    <col min="537" max="537" width="14.140625" style="2" customWidth="1"/>
    <col min="538" max="538" width="12.5703125" style="2" customWidth="1"/>
    <col min="539" max="539" width="14.140625" style="2" customWidth="1"/>
    <col min="540" max="540" width="31.140625" style="2" customWidth="1"/>
    <col min="541" max="541" width="6.5703125" style="2" customWidth="1"/>
    <col min="542" max="542" width="2.5703125" style="2" customWidth="1"/>
    <col min="543" max="544" width="12.5703125" style="2" customWidth="1"/>
    <col min="545" max="545" width="12.5703125" style="2" hidden="1" customWidth="1"/>
    <col min="546" max="782" width="12.5703125" style="2" hidden="1"/>
    <col min="783" max="783" width="2.7109375" style="2" customWidth="1"/>
    <col min="784" max="784" width="3" style="2" customWidth="1"/>
    <col min="785" max="785" width="12" style="2" customWidth="1"/>
    <col min="786" max="786" width="6.28515625" style="2" customWidth="1"/>
    <col min="787" max="787" width="24.28515625" style="2" customWidth="1"/>
    <col min="788" max="788" width="2" style="2" customWidth="1"/>
    <col min="789" max="789" width="29.7109375" style="2" customWidth="1"/>
    <col min="790" max="790" width="3" style="2" customWidth="1"/>
    <col min="791" max="791" width="9.85546875" style="2" customWidth="1"/>
    <col min="792" max="792" width="13" style="2" customWidth="1"/>
    <col min="793" max="793" width="14.140625" style="2" customWidth="1"/>
    <col min="794" max="794" width="12.5703125" style="2" customWidth="1"/>
    <col min="795" max="795" width="14.140625" style="2" customWidth="1"/>
    <col min="796" max="796" width="31.140625" style="2" customWidth="1"/>
    <col min="797" max="797" width="6.5703125" style="2" customWidth="1"/>
    <col min="798" max="798" width="2.5703125" style="2" customWidth="1"/>
    <col min="799" max="800" width="12.5703125" style="2" customWidth="1"/>
    <col min="801" max="801" width="12.5703125" style="2" hidden="1" customWidth="1"/>
    <col min="802" max="1038" width="12.5703125" style="2" hidden="1"/>
    <col min="1039" max="1039" width="2.7109375" style="2" customWidth="1"/>
    <col min="1040" max="1040" width="3" style="2" customWidth="1"/>
    <col min="1041" max="1041" width="12" style="2" customWidth="1"/>
    <col min="1042" max="1042" width="6.28515625" style="2" customWidth="1"/>
    <col min="1043" max="1043" width="24.28515625" style="2" customWidth="1"/>
    <col min="1044" max="1044" width="2" style="2" customWidth="1"/>
    <col min="1045" max="1045" width="29.7109375" style="2" customWidth="1"/>
    <col min="1046" max="1046" width="3" style="2" customWidth="1"/>
    <col min="1047" max="1047" width="9.85546875" style="2" customWidth="1"/>
    <col min="1048" max="1048" width="13" style="2" customWidth="1"/>
    <col min="1049" max="1049" width="14.140625" style="2" customWidth="1"/>
    <col min="1050" max="1050" width="12.5703125" style="2" customWidth="1"/>
    <col min="1051" max="1051" width="14.140625" style="2" customWidth="1"/>
    <col min="1052" max="1052" width="31.140625" style="2" customWidth="1"/>
    <col min="1053" max="1053" width="6.5703125" style="2" customWidth="1"/>
    <col min="1054" max="1054" width="2.5703125" style="2" customWidth="1"/>
    <col min="1055" max="1056" width="12.5703125" style="2" customWidth="1"/>
    <col min="1057" max="1057" width="12.5703125" style="2" hidden="1" customWidth="1"/>
    <col min="1058" max="1294" width="12.5703125" style="2" hidden="1"/>
    <col min="1295" max="1295" width="2.7109375" style="2" customWidth="1"/>
    <col min="1296" max="1296" width="3" style="2" customWidth="1"/>
    <col min="1297" max="1297" width="12" style="2" customWidth="1"/>
    <col min="1298" max="1298" width="6.28515625" style="2" customWidth="1"/>
    <col min="1299" max="1299" width="24.28515625" style="2" customWidth="1"/>
    <col min="1300" max="1300" width="2" style="2" customWidth="1"/>
    <col min="1301" max="1301" width="29.7109375" style="2" customWidth="1"/>
    <col min="1302" max="1302" width="3" style="2" customWidth="1"/>
    <col min="1303" max="1303" width="9.85546875" style="2" customWidth="1"/>
    <col min="1304" max="1304" width="13" style="2" customWidth="1"/>
    <col min="1305" max="1305" width="14.140625" style="2" customWidth="1"/>
    <col min="1306" max="1306" width="12.5703125" style="2" customWidth="1"/>
    <col min="1307" max="1307" width="14.140625" style="2" customWidth="1"/>
    <col min="1308" max="1308" width="31.140625" style="2" customWidth="1"/>
    <col min="1309" max="1309" width="6.5703125" style="2" customWidth="1"/>
    <col min="1310" max="1310" width="2.5703125" style="2" customWidth="1"/>
    <col min="1311" max="1312" width="12.5703125" style="2" customWidth="1"/>
    <col min="1313" max="1313" width="12.5703125" style="2" hidden="1" customWidth="1"/>
    <col min="1314" max="1550" width="12.5703125" style="2" hidden="1"/>
    <col min="1551" max="1551" width="2.7109375" style="2" customWidth="1"/>
    <col min="1552" max="1552" width="3" style="2" customWidth="1"/>
    <col min="1553" max="1553" width="12" style="2" customWidth="1"/>
    <col min="1554" max="1554" width="6.28515625" style="2" customWidth="1"/>
    <col min="1555" max="1555" width="24.28515625" style="2" customWidth="1"/>
    <col min="1556" max="1556" width="2" style="2" customWidth="1"/>
    <col min="1557" max="1557" width="29.7109375" style="2" customWidth="1"/>
    <col min="1558" max="1558" width="3" style="2" customWidth="1"/>
    <col min="1559" max="1559" width="9.85546875" style="2" customWidth="1"/>
    <col min="1560" max="1560" width="13" style="2" customWidth="1"/>
    <col min="1561" max="1561" width="14.140625" style="2" customWidth="1"/>
    <col min="1562" max="1562" width="12.5703125" style="2" customWidth="1"/>
    <col min="1563" max="1563" width="14.140625" style="2" customWidth="1"/>
    <col min="1564" max="1564" width="31.140625" style="2" customWidth="1"/>
    <col min="1565" max="1565" width="6.5703125" style="2" customWidth="1"/>
    <col min="1566" max="1566" width="2.5703125" style="2" customWidth="1"/>
    <col min="1567" max="1568" width="12.5703125" style="2" customWidth="1"/>
    <col min="1569" max="1569" width="12.5703125" style="2" hidden="1" customWidth="1"/>
    <col min="1570" max="1806" width="12.5703125" style="2" hidden="1"/>
    <col min="1807" max="1807" width="2.7109375" style="2" customWidth="1"/>
    <col min="1808" max="1808" width="3" style="2" customWidth="1"/>
    <col min="1809" max="1809" width="12" style="2" customWidth="1"/>
    <col min="1810" max="1810" width="6.28515625" style="2" customWidth="1"/>
    <col min="1811" max="1811" width="24.28515625" style="2" customWidth="1"/>
    <col min="1812" max="1812" width="2" style="2" customWidth="1"/>
    <col min="1813" max="1813" width="29.7109375" style="2" customWidth="1"/>
    <col min="1814" max="1814" width="3" style="2" customWidth="1"/>
    <col min="1815" max="1815" width="9.85546875" style="2" customWidth="1"/>
    <col min="1816" max="1816" width="13" style="2" customWidth="1"/>
    <col min="1817" max="1817" width="14.140625" style="2" customWidth="1"/>
    <col min="1818" max="1818" width="12.5703125" style="2" customWidth="1"/>
    <col min="1819" max="1819" width="14.140625" style="2" customWidth="1"/>
    <col min="1820" max="1820" width="31.140625" style="2" customWidth="1"/>
    <col min="1821" max="1821" width="6.5703125" style="2" customWidth="1"/>
    <col min="1822" max="1822" width="2.5703125" style="2" customWidth="1"/>
    <col min="1823" max="1824" width="12.5703125" style="2" customWidth="1"/>
    <col min="1825" max="1825" width="12.5703125" style="2" hidden="1" customWidth="1"/>
    <col min="1826" max="2062" width="12.5703125" style="2" hidden="1"/>
    <col min="2063" max="2063" width="2.7109375" style="2" customWidth="1"/>
    <col min="2064" max="2064" width="3" style="2" customWidth="1"/>
    <col min="2065" max="2065" width="12" style="2" customWidth="1"/>
    <col min="2066" max="2066" width="6.28515625" style="2" customWidth="1"/>
    <col min="2067" max="2067" width="24.28515625" style="2" customWidth="1"/>
    <col min="2068" max="2068" width="2" style="2" customWidth="1"/>
    <col min="2069" max="2069" width="29.7109375" style="2" customWidth="1"/>
    <col min="2070" max="2070" width="3" style="2" customWidth="1"/>
    <col min="2071" max="2071" width="9.85546875" style="2" customWidth="1"/>
    <col min="2072" max="2072" width="13" style="2" customWidth="1"/>
    <col min="2073" max="2073" width="14.140625" style="2" customWidth="1"/>
    <col min="2074" max="2074" width="12.5703125" style="2" customWidth="1"/>
    <col min="2075" max="2075" width="14.140625" style="2" customWidth="1"/>
    <col min="2076" max="2076" width="31.140625" style="2" customWidth="1"/>
    <col min="2077" max="2077" width="6.5703125" style="2" customWidth="1"/>
    <col min="2078" max="2078" width="2.5703125" style="2" customWidth="1"/>
    <col min="2079" max="2080" width="12.5703125" style="2" customWidth="1"/>
    <col min="2081" max="2081" width="12.5703125" style="2" hidden="1" customWidth="1"/>
    <col min="2082" max="2318" width="12.5703125" style="2" hidden="1"/>
    <col min="2319" max="2319" width="2.7109375" style="2" customWidth="1"/>
    <col min="2320" max="2320" width="3" style="2" customWidth="1"/>
    <col min="2321" max="2321" width="12" style="2" customWidth="1"/>
    <col min="2322" max="2322" width="6.28515625" style="2" customWidth="1"/>
    <col min="2323" max="2323" width="24.28515625" style="2" customWidth="1"/>
    <col min="2324" max="2324" width="2" style="2" customWidth="1"/>
    <col min="2325" max="2325" width="29.7109375" style="2" customWidth="1"/>
    <col min="2326" max="2326" width="3" style="2" customWidth="1"/>
    <col min="2327" max="2327" width="9.85546875" style="2" customWidth="1"/>
    <col min="2328" max="2328" width="13" style="2" customWidth="1"/>
    <col min="2329" max="2329" width="14.140625" style="2" customWidth="1"/>
    <col min="2330" max="2330" width="12.5703125" style="2" customWidth="1"/>
    <col min="2331" max="2331" width="14.140625" style="2" customWidth="1"/>
    <col min="2332" max="2332" width="31.140625" style="2" customWidth="1"/>
    <col min="2333" max="2333" width="6.5703125" style="2" customWidth="1"/>
    <col min="2334" max="2334" width="2.5703125" style="2" customWidth="1"/>
    <col min="2335" max="2336" width="12.5703125" style="2" customWidth="1"/>
    <col min="2337" max="2337" width="12.5703125" style="2" hidden="1" customWidth="1"/>
    <col min="2338" max="2574" width="12.5703125" style="2" hidden="1"/>
    <col min="2575" max="2575" width="2.7109375" style="2" customWidth="1"/>
    <col min="2576" max="2576" width="3" style="2" customWidth="1"/>
    <col min="2577" max="2577" width="12" style="2" customWidth="1"/>
    <col min="2578" max="2578" width="6.28515625" style="2" customWidth="1"/>
    <col min="2579" max="2579" width="24.28515625" style="2" customWidth="1"/>
    <col min="2580" max="2580" width="2" style="2" customWidth="1"/>
    <col min="2581" max="2581" width="29.7109375" style="2" customWidth="1"/>
    <col min="2582" max="2582" width="3" style="2" customWidth="1"/>
    <col min="2583" max="2583" width="9.85546875" style="2" customWidth="1"/>
    <col min="2584" max="2584" width="13" style="2" customWidth="1"/>
    <col min="2585" max="2585" width="14.140625" style="2" customWidth="1"/>
    <col min="2586" max="2586" width="12.5703125" style="2" customWidth="1"/>
    <col min="2587" max="2587" width="14.140625" style="2" customWidth="1"/>
    <col min="2588" max="2588" width="31.140625" style="2" customWidth="1"/>
    <col min="2589" max="2589" width="6.5703125" style="2" customWidth="1"/>
    <col min="2590" max="2590" width="2.5703125" style="2" customWidth="1"/>
    <col min="2591" max="2592" width="12.5703125" style="2" customWidth="1"/>
    <col min="2593" max="2593" width="12.5703125" style="2" hidden="1" customWidth="1"/>
    <col min="2594" max="2830" width="12.5703125" style="2" hidden="1"/>
    <col min="2831" max="2831" width="2.7109375" style="2" customWidth="1"/>
    <col min="2832" max="2832" width="3" style="2" customWidth="1"/>
    <col min="2833" max="2833" width="12" style="2" customWidth="1"/>
    <col min="2834" max="2834" width="6.28515625" style="2" customWidth="1"/>
    <col min="2835" max="2835" width="24.28515625" style="2" customWidth="1"/>
    <col min="2836" max="2836" width="2" style="2" customWidth="1"/>
    <col min="2837" max="2837" width="29.7109375" style="2" customWidth="1"/>
    <col min="2838" max="2838" width="3" style="2" customWidth="1"/>
    <col min="2839" max="2839" width="9.85546875" style="2" customWidth="1"/>
    <col min="2840" max="2840" width="13" style="2" customWidth="1"/>
    <col min="2841" max="2841" width="14.140625" style="2" customWidth="1"/>
    <col min="2842" max="2842" width="12.5703125" style="2" customWidth="1"/>
    <col min="2843" max="2843" width="14.140625" style="2" customWidth="1"/>
    <col min="2844" max="2844" width="31.140625" style="2" customWidth="1"/>
    <col min="2845" max="2845" width="6.5703125" style="2" customWidth="1"/>
    <col min="2846" max="2846" width="2.5703125" style="2" customWidth="1"/>
    <col min="2847" max="2848" width="12.5703125" style="2" customWidth="1"/>
    <col min="2849" max="2849" width="12.5703125" style="2" hidden="1" customWidth="1"/>
    <col min="2850" max="3086" width="12.5703125" style="2" hidden="1"/>
    <col min="3087" max="3087" width="2.7109375" style="2" customWidth="1"/>
    <col min="3088" max="3088" width="3" style="2" customWidth="1"/>
    <col min="3089" max="3089" width="12" style="2" customWidth="1"/>
    <col min="3090" max="3090" width="6.28515625" style="2" customWidth="1"/>
    <col min="3091" max="3091" width="24.28515625" style="2" customWidth="1"/>
    <col min="3092" max="3092" width="2" style="2" customWidth="1"/>
    <col min="3093" max="3093" width="29.7109375" style="2" customWidth="1"/>
    <col min="3094" max="3094" width="3" style="2" customWidth="1"/>
    <col min="3095" max="3095" width="9.85546875" style="2" customWidth="1"/>
    <col min="3096" max="3096" width="13" style="2" customWidth="1"/>
    <col min="3097" max="3097" width="14.140625" style="2" customWidth="1"/>
    <col min="3098" max="3098" width="12.5703125" style="2" customWidth="1"/>
    <col min="3099" max="3099" width="14.140625" style="2" customWidth="1"/>
    <col min="3100" max="3100" width="31.140625" style="2" customWidth="1"/>
    <col min="3101" max="3101" width="6.5703125" style="2" customWidth="1"/>
    <col min="3102" max="3102" width="2.5703125" style="2" customWidth="1"/>
    <col min="3103" max="3104" width="12.5703125" style="2" customWidth="1"/>
    <col min="3105" max="3105" width="12.5703125" style="2" hidden="1" customWidth="1"/>
    <col min="3106" max="3342" width="12.5703125" style="2" hidden="1"/>
    <col min="3343" max="3343" width="2.7109375" style="2" customWidth="1"/>
    <col min="3344" max="3344" width="3" style="2" customWidth="1"/>
    <col min="3345" max="3345" width="12" style="2" customWidth="1"/>
    <col min="3346" max="3346" width="6.28515625" style="2" customWidth="1"/>
    <col min="3347" max="3347" width="24.28515625" style="2" customWidth="1"/>
    <col min="3348" max="3348" width="2" style="2" customWidth="1"/>
    <col min="3349" max="3349" width="29.7109375" style="2" customWidth="1"/>
    <col min="3350" max="3350" width="3" style="2" customWidth="1"/>
    <col min="3351" max="3351" width="9.85546875" style="2" customWidth="1"/>
    <col min="3352" max="3352" width="13" style="2" customWidth="1"/>
    <col min="3353" max="3353" width="14.140625" style="2" customWidth="1"/>
    <col min="3354" max="3354" width="12.5703125" style="2" customWidth="1"/>
    <col min="3355" max="3355" width="14.140625" style="2" customWidth="1"/>
    <col min="3356" max="3356" width="31.140625" style="2" customWidth="1"/>
    <col min="3357" max="3357" width="6.5703125" style="2" customWidth="1"/>
    <col min="3358" max="3358" width="2.5703125" style="2" customWidth="1"/>
    <col min="3359" max="3360" width="12.5703125" style="2" customWidth="1"/>
    <col min="3361" max="3361" width="12.5703125" style="2" hidden="1" customWidth="1"/>
    <col min="3362" max="3598" width="12.5703125" style="2" hidden="1"/>
    <col min="3599" max="3599" width="2.7109375" style="2" customWidth="1"/>
    <col min="3600" max="3600" width="3" style="2" customWidth="1"/>
    <col min="3601" max="3601" width="12" style="2" customWidth="1"/>
    <col min="3602" max="3602" width="6.28515625" style="2" customWidth="1"/>
    <col min="3603" max="3603" width="24.28515625" style="2" customWidth="1"/>
    <col min="3604" max="3604" width="2" style="2" customWidth="1"/>
    <col min="3605" max="3605" width="29.7109375" style="2" customWidth="1"/>
    <col min="3606" max="3606" width="3" style="2" customWidth="1"/>
    <col min="3607" max="3607" width="9.85546875" style="2" customWidth="1"/>
    <col min="3608" max="3608" width="13" style="2" customWidth="1"/>
    <col min="3609" max="3609" width="14.140625" style="2" customWidth="1"/>
    <col min="3610" max="3610" width="12.5703125" style="2" customWidth="1"/>
    <col min="3611" max="3611" width="14.140625" style="2" customWidth="1"/>
    <col min="3612" max="3612" width="31.140625" style="2" customWidth="1"/>
    <col min="3613" max="3613" width="6.5703125" style="2" customWidth="1"/>
    <col min="3614" max="3614" width="2.5703125" style="2" customWidth="1"/>
    <col min="3615" max="3616" width="12.5703125" style="2" customWidth="1"/>
    <col min="3617" max="3617" width="12.5703125" style="2" hidden="1" customWidth="1"/>
    <col min="3618" max="3854" width="12.5703125" style="2" hidden="1"/>
    <col min="3855" max="3855" width="2.7109375" style="2" customWidth="1"/>
    <col min="3856" max="3856" width="3" style="2" customWidth="1"/>
    <col min="3857" max="3857" width="12" style="2" customWidth="1"/>
    <col min="3858" max="3858" width="6.28515625" style="2" customWidth="1"/>
    <col min="3859" max="3859" width="24.28515625" style="2" customWidth="1"/>
    <col min="3860" max="3860" width="2" style="2" customWidth="1"/>
    <col min="3861" max="3861" width="29.7109375" style="2" customWidth="1"/>
    <col min="3862" max="3862" width="3" style="2" customWidth="1"/>
    <col min="3863" max="3863" width="9.85546875" style="2" customWidth="1"/>
    <col min="3864" max="3864" width="13" style="2" customWidth="1"/>
    <col min="3865" max="3865" width="14.140625" style="2" customWidth="1"/>
    <col min="3866" max="3866" width="12.5703125" style="2" customWidth="1"/>
    <col min="3867" max="3867" width="14.140625" style="2" customWidth="1"/>
    <col min="3868" max="3868" width="31.140625" style="2" customWidth="1"/>
    <col min="3869" max="3869" width="6.5703125" style="2" customWidth="1"/>
    <col min="3870" max="3870" width="2.5703125" style="2" customWidth="1"/>
    <col min="3871" max="3872" width="12.5703125" style="2" customWidth="1"/>
    <col min="3873" max="3873" width="12.5703125" style="2" hidden="1" customWidth="1"/>
    <col min="3874" max="4110" width="12.5703125" style="2" hidden="1"/>
    <col min="4111" max="4111" width="2.7109375" style="2" customWidth="1"/>
    <col min="4112" max="4112" width="3" style="2" customWidth="1"/>
    <col min="4113" max="4113" width="12" style="2" customWidth="1"/>
    <col min="4114" max="4114" width="6.28515625" style="2" customWidth="1"/>
    <col min="4115" max="4115" width="24.28515625" style="2" customWidth="1"/>
    <col min="4116" max="4116" width="2" style="2" customWidth="1"/>
    <col min="4117" max="4117" width="29.7109375" style="2" customWidth="1"/>
    <col min="4118" max="4118" width="3" style="2" customWidth="1"/>
    <col min="4119" max="4119" width="9.85546875" style="2" customWidth="1"/>
    <col min="4120" max="4120" width="13" style="2" customWidth="1"/>
    <col min="4121" max="4121" width="14.140625" style="2" customWidth="1"/>
    <col min="4122" max="4122" width="12.5703125" style="2" customWidth="1"/>
    <col min="4123" max="4123" width="14.140625" style="2" customWidth="1"/>
    <col min="4124" max="4124" width="31.140625" style="2" customWidth="1"/>
    <col min="4125" max="4125" width="6.5703125" style="2" customWidth="1"/>
    <col min="4126" max="4126" width="2.5703125" style="2" customWidth="1"/>
    <col min="4127" max="4128" width="12.5703125" style="2" customWidth="1"/>
    <col min="4129" max="4129" width="12.5703125" style="2" hidden="1" customWidth="1"/>
    <col min="4130" max="4366" width="12.5703125" style="2" hidden="1"/>
    <col min="4367" max="4367" width="2.7109375" style="2" customWidth="1"/>
    <col min="4368" max="4368" width="3" style="2" customWidth="1"/>
    <col min="4369" max="4369" width="12" style="2" customWidth="1"/>
    <col min="4370" max="4370" width="6.28515625" style="2" customWidth="1"/>
    <col min="4371" max="4371" width="24.28515625" style="2" customWidth="1"/>
    <col min="4372" max="4372" width="2" style="2" customWidth="1"/>
    <col min="4373" max="4373" width="29.7109375" style="2" customWidth="1"/>
    <col min="4374" max="4374" width="3" style="2" customWidth="1"/>
    <col min="4375" max="4375" width="9.85546875" style="2" customWidth="1"/>
    <col min="4376" max="4376" width="13" style="2" customWidth="1"/>
    <col min="4377" max="4377" width="14.140625" style="2" customWidth="1"/>
    <col min="4378" max="4378" width="12.5703125" style="2" customWidth="1"/>
    <col min="4379" max="4379" width="14.140625" style="2" customWidth="1"/>
    <col min="4380" max="4380" width="31.140625" style="2" customWidth="1"/>
    <col min="4381" max="4381" width="6.5703125" style="2" customWidth="1"/>
    <col min="4382" max="4382" width="2.5703125" style="2" customWidth="1"/>
    <col min="4383" max="4384" width="12.5703125" style="2" customWidth="1"/>
    <col min="4385" max="4385" width="12.5703125" style="2" hidden="1" customWidth="1"/>
    <col min="4386" max="4622" width="12.5703125" style="2" hidden="1"/>
    <col min="4623" max="4623" width="2.7109375" style="2" customWidth="1"/>
    <col min="4624" max="4624" width="3" style="2" customWidth="1"/>
    <col min="4625" max="4625" width="12" style="2" customWidth="1"/>
    <col min="4626" max="4626" width="6.28515625" style="2" customWidth="1"/>
    <col min="4627" max="4627" width="24.28515625" style="2" customWidth="1"/>
    <col min="4628" max="4628" width="2" style="2" customWidth="1"/>
    <col min="4629" max="4629" width="29.7109375" style="2" customWidth="1"/>
    <col min="4630" max="4630" width="3" style="2" customWidth="1"/>
    <col min="4631" max="4631" width="9.85546875" style="2" customWidth="1"/>
    <col min="4632" max="4632" width="13" style="2" customWidth="1"/>
    <col min="4633" max="4633" width="14.140625" style="2" customWidth="1"/>
    <col min="4634" max="4634" width="12.5703125" style="2" customWidth="1"/>
    <col min="4635" max="4635" width="14.140625" style="2" customWidth="1"/>
    <col min="4636" max="4636" width="31.140625" style="2" customWidth="1"/>
    <col min="4637" max="4637" width="6.5703125" style="2" customWidth="1"/>
    <col min="4638" max="4638" width="2.5703125" style="2" customWidth="1"/>
    <col min="4639" max="4640" width="12.5703125" style="2" customWidth="1"/>
    <col min="4641" max="4641" width="12.5703125" style="2" hidden="1" customWidth="1"/>
    <col min="4642" max="4878" width="12.5703125" style="2" hidden="1"/>
    <col min="4879" max="4879" width="2.7109375" style="2" customWidth="1"/>
    <col min="4880" max="4880" width="3" style="2" customWidth="1"/>
    <col min="4881" max="4881" width="12" style="2" customWidth="1"/>
    <col min="4882" max="4882" width="6.28515625" style="2" customWidth="1"/>
    <col min="4883" max="4883" width="24.28515625" style="2" customWidth="1"/>
    <col min="4884" max="4884" width="2" style="2" customWidth="1"/>
    <col min="4885" max="4885" width="29.7109375" style="2" customWidth="1"/>
    <col min="4886" max="4886" width="3" style="2" customWidth="1"/>
    <col min="4887" max="4887" width="9.85546875" style="2" customWidth="1"/>
    <col min="4888" max="4888" width="13" style="2" customWidth="1"/>
    <col min="4889" max="4889" width="14.140625" style="2" customWidth="1"/>
    <col min="4890" max="4890" width="12.5703125" style="2" customWidth="1"/>
    <col min="4891" max="4891" width="14.140625" style="2" customWidth="1"/>
    <col min="4892" max="4892" width="31.140625" style="2" customWidth="1"/>
    <col min="4893" max="4893" width="6.5703125" style="2" customWidth="1"/>
    <col min="4894" max="4894" width="2.5703125" style="2" customWidth="1"/>
    <col min="4895" max="4896" width="12.5703125" style="2" customWidth="1"/>
    <col min="4897" max="4897" width="12.5703125" style="2" hidden="1" customWidth="1"/>
    <col min="4898" max="5134" width="12.5703125" style="2" hidden="1"/>
    <col min="5135" max="5135" width="2.7109375" style="2" customWidth="1"/>
    <col min="5136" max="5136" width="3" style="2" customWidth="1"/>
    <col min="5137" max="5137" width="12" style="2" customWidth="1"/>
    <col min="5138" max="5138" width="6.28515625" style="2" customWidth="1"/>
    <col min="5139" max="5139" width="24.28515625" style="2" customWidth="1"/>
    <col min="5140" max="5140" width="2" style="2" customWidth="1"/>
    <col min="5141" max="5141" width="29.7109375" style="2" customWidth="1"/>
    <col min="5142" max="5142" width="3" style="2" customWidth="1"/>
    <col min="5143" max="5143" width="9.85546875" style="2" customWidth="1"/>
    <col min="5144" max="5144" width="13" style="2" customWidth="1"/>
    <col min="5145" max="5145" width="14.140625" style="2" customWidth="1"/>
    <col min="5146" max="5146" width="12.5703125" style="2" customWidth="1"/>
    <col min="5147" max="5147" width="14.140625" style="2" customWidth="1"/>
    <col min="5148" max="5148" width="31.140625" style="2" customWidth="1"/>
    <col min="5149" max="5149" width="6.5703125" style="2" customWidth="1"/>
    <col min="5150" max="5150" width="2.5703125" style="2" customWidth="1"/>
    <col min="5151" max="5152" width="12.5703125" style="2" customWidth="1"/>
    <col min="5153" max="5153" width="12.5703125" style="2" hidden="1" customWidth="1"/>
    <col min="5154" max="5390" width="12.5703125" style="2" hidden="1"/>
    <col min="5391" max="5391" width="2.7109375" style="2" customWidth="1"/>
    <col min="5392" max="5392" width="3" style="2" customWidth="1"/>
    <col min="5393" max="5393" width="12" style="2" customWidth="1"/>
    <col min="5394" max="5394" width="6.28515625" style="2" customWidth="1"/>
    <col min="5395" max="5395" width="24.28515625" style="2" customWidth="1"/>
    <col min="5396" max="5396" width="2" style="2" customWidth="1"/>
    <col min="5397" max="5397" width="29.7109375" style="2" customWidth="1"/>
    <col min="5398" max="5398" width="3" style="2" customWidth="1"/>
    <col min="5399" max="5399" width="9.85546875" style="2" customWidth="1"/>
    <col min="5400" max="5400" width="13" style="2" customWidth="1"/>
    <col min="5401" max="5401" width="14.140625" style="2" customWidth="1"/>
    <col min="5402" max="5402" width="12.5703125" style="2" customWidth="1"/>
    <col min="5403" max="5403" width="14.140625" style="2" customWidth="1"/>
    <col min="5404" max="5404" width="31.140625" style="2" customWidth="1"/>
    <col min="5405" max="5405" width="6.5703125" style="2" customWidth="1"/>
    <col min="5406" max="5406" width="2.5703125" style="2" customWidth="1"/>
    <col min="5407" max="5408" width="12.5703125" style="2" customWidth="1"/>
    <col min="5409" max="5409" width="12.5703125" style="2" hidden="1" customWidth="1"/>
    <col min="5410" max="5646" width="12.5703125" style="2" hidden="1"/>
    <col min="5647" max="5647" width="2.7109375" style="2" customWidth="1"/>
    <col min="5648" max="5648" width="3" style="2" customWidth="1"/>
    <col min="5649" max="5649" width="12" style="2" customWidth="1"/>
    <col min="5650" max="5650" width="6.28515625" style="2" customWidth="1"/>
    <col min="5651" max="5651" width="24.28515625" style="2" customWidth="1"/>
    <col min="5652" max="5652" width="2" style="2" customWidth="1"/>
    <col min="5653" max="5653" width="29.7109375" style="2" customWidth="1"/>
    <col min="5654" max="5654" width="3" style="2" customWidth="1"/>
    <col min="5655" max="5655" width="9.85546875" style="2" customWidth="1"/>
    <col min="5656" max="5656" width="13" style="2" customWidth="1"/>
    <col min="5657" max="5657" width="14.140625" style="2" customWidth="1"/>
    <col min="5658" max="5658" width="12.5703125" style="2" customWidth="1"/>
    <col min="5659" max="5659" width="14.140625" style="2" customWidth="1"/>
    <col min="5660" max="5660" width="31.140625" style="2" customWidth="1"/>
    <col min="5661" max="5661" width="6.5703125" style="2" customWidth="1"/>
    <col min="5662" max="5662" width="2.5703125" style="2" customWidth="1"/>
    <col min="5663" max="5664" width="12.5703125" style="2" customWidth="1"/>
    <col min="5665" max="5665" width="12.5703125" style="2" hidden="1" customWidth="1"/>
    <col min="5666" max="5902" width="12.5703125" style="2" hidden="1"/>
    <col min="5903" max="5903" width="2.7109375" style="2" customWidth="1"/>
    <col min="5904" max="5904" width="3" style="2" customWidth="1"/>
    <col min="5905" max="5905" width="12" style="2" customWidth="1"/>
    <col min="5906" max="5906" width="6.28515625" style="2" customWidth="1"/>
    <col min="5907" max="5907" width="24.28515625" style="2" customWidth="1"/>
    <col min="5908" max="5908" width="2" style="2" customWidth="1"/>
    <col min="5909" max="5909" width="29.7109375" style="2" customWidth="1"/>
    <col min="5910" max="5910" width="3" style="2" customWidth="1"/>
    <col min="5911" max="5911" width="9.85546875" style="2" customWidth="1"/>
    <col min="5912" max="5912" width="13" style="2" customWidth="1"/>
    <col min="5913" max="5913" width="14.140625" style="2" customWidth="1"/>
    <col min="5914" max="5914" width="12.5703125" style="2" customWidth="1"/>
    <col min="5915" max="5915" width="14.140625" style="2" customWidth="1"/>
    <col min="5916" max="5916" width="31.140625" style="2" customWidth="1"/>
    <col min="5917" max="5917" width="6.5703125" style="2" customWidth="1"/>
    <col min="5918" max="5918" width="2.5703125" style="2" customWidth="1"/>
    <col min="5919" max="5920" width="12.5703125" style="2" customWidth="1"/>
    <col min="5921" max="5921" width="12.5703125" style="2" hidden="1" customWidth="1"/>
    <col min="5922" max="6158" width="12.5703125" style="2" hidden="1"/>
    <col min="6159" max="6159" width="2.7109375" style="2" customWidth="1"/>
    <col min="6160" max="6160" width="3" style="2" customWidth="1"/>
    <col min="6161" max="6161" width="12" style="2" customWidth="1"/>
    <col min="6162" max="6162" width="6.28515625" style="2" customWidth="1"/>
    <col min="6163" max="6163" width="24.28515625" style="2" customWidth="1"/>
    <col min="6164" max="6164" width="2" style="2" customWidth="1"/>
    <col min="6165" max="6165" width="29.7109375" style="2" customWidth="1"/>
    <col min="6166" max="6166" width="3" style="2" customWidth="1"/>
    <col min="6167" max="6167" width="9.85546875" style="2" customWidth="1"/>
    <col min="6168" max="6168" width="13" style="2" customWidth="1"/>
    <col min="6169" max="6169" width="14.140625" style="2" customWidth="1"/>
    <col min="6170" max="6170" width="12.5703125" style="2" customWidth="1"/>
    <col min="6171" max="6171" width="14.140625" style="2" customWidth="1"/>
    <col min="6172" max="6172" width="31.140625" style="2" customWidth="1"/>
    <col min="6173" max="6173" width="6.5703125" style="2" customWidth="1"/>
    <col min="6174" max="6174" width="2.5703125" style="2" customWidth="1"/>
    <col min="6175" max="6176" width="12.5703125" style="2" customWidth="1"/>
    <col min="6177" max="6177" width="12.5703125" style="2" hidden="1" customWidth="1"/>
    <col min="6178" max="6414" width="12.5703125" style="2" hidden="1"/>
    <col min="6415" max="6415" width="2.7109375" style="2" customWidth="1"/>
    <col min="6416" max="6416" width="3" style="2" customWidth="1"/>
    <col min="6417" max="6417" width="12" style="2" customWidth="1"/>
    <col min="6418" max="6418" width="6.28515625" style="2" customWidth="1"/>
    <col min="6419" max="6419" width="24.28515625" style="2" customWidth="1"/>
    <col min="6420" max="6420" width="2" style="2" customWidth="1"/>
    <col min="6421" max="6421" width="29.7109375" style="2" customWidth="1"/>
    <col min="6422" max="6422" width="3" style="2" customWidth="1"/>
    <col min="6423" max="6423" width="9.85546875" style="2" customWidth="1"/>
    <col min="6424" max="6424" width="13" style="2" customWidth="1"/>
    <col min="6425" max="6425" width="14.140625" style="2" customWidth="1"/>
    <col min="6426" max="6426" width="12.5703125" style="2" customWidth="1"/>
    <col min="6427" max="6427" width="14.140625" style="2" customWidth="1"/>
    <col min="6428" max="6428" width="31.140625" style="2" customWidth="1"/>
    <col min="6429" max="6429" width="6.5703125" style="2" customWidth="1"/>
    <col min="6430" max="6430" width="2.5703125" style="2" customWidth="1"/>
    <col min="6431" max="6432" width="12.5703125" style="2" customWidth="1"/>
    <col min="6433" max="6433" width="12.5703125" style="2" hidden="1" customWidth="1"/>
    <col min="6434" max="6670" width="12.5703125" style="2" hidden="1"/>
    <col min="6671" max="6671" width="2.7109375" style="2" customWidth="1"/>
    <col min="6672" max="6672" width="3" style="2" customWidth="1"/>
    <col min="6673" max="6673" width="12" style="2" customWidth="1"/>
    <col min="6674" max="6674" width="6.28515625" style="2" customWidth="1"/>
    <col min="6675" max="6675" width="24.28515625" style="2" customWidth="1"/>
    <col min="6676" max="6676" width="2" style="2" customWidth="1"/>
    <col min="6677" max="6677" width="29.7109375" style="2" customWidth="1"/>
    <col min="6678" max="6678" width="3" style="2" customWidth="1"/>
    <col min="6679" max="6679" width="9.85546875" style="2" customWidth="1"/>
    <col min="6680" max="6680" width="13" style="2" customWidth="1"/>
    <col min="6681" max="6681" width="14.140625" style="2" customWidth="1"/>
    <col min="6682" max="6682" width="12.5703125" style="2" customWidth="1"/>
    <col min="6683" max="6683" width="14.140625" style="2" customWidth="1"/>
    <col min="6684" max="6684" width="31.140625" style="2" customWidth="1"/>
    <col min="6685" max="6685" width="6.5703125" style="2" customWidth="1"/>
    <col min="6686" max="6686" width="2.5703125" style="2" customWidth="1"/>
    <col min="6687" max="6688" width="12.5703125" style="2" customWidth="1"/>
    <col min="6689" max="6689" width="12.5703125" style="2" hidden="1" customWidth="1"/>
    <col min="6690" max="6926" width="12.5703125" style="2" hidden="1"/>
    <col min="6927" max="6927" width="2.7109375" style="2" customWidth="1"/>
    <col min="6928" max="6928" width="3" style="2" customWidth="1"/>
    <col min="6929" max="6929" width="12" style="2" customWidth="1"/>
    <col min="6930" max="6930" width="6.28515625" style="2" customWidth="1"/>
    <col min="6931" max="6931" width="24.28515625" style="2" customWidth="1"/>
    <col min="6932" max="6932" width="2" style="2" customWidth="1"/>
    <col min="6933" max="6933" width="29.7109375" style="2" customWidth="1"/>
    <col min="6934" max="6934" width="3" style="2" customWidth="1"/>
    <col min="6935" max="6935" width="9.85546875" style="2" customWidth="1"/>
    <col min="6936" max="6936" width="13" style="2" customWidth="1"/>
    <col min="6937" max="6937" width="14.140625" style="2" customWidth="1"/>
    <col min="6938" max="6938" width="12.5703125" style="2" customWidth="1"/>
    <col min="6939" max="6939" width="14.140625" style="2" customWidth="1"/>
    <col min="6940" max="6940" width="31.140625" style="2" customWidth="1"/>
    <col min="6941" max="6941" width="6.5703125" style="2" customWidth="1"/>
    <col min="6942" max="6942" width="2.5703125" style="2" customWidth="1"/>
    <col min="6943" max="6944" width="12.5703125" style="2" customWidth="1"/>
    <col min="6945" max="6945" width="12.5703125" style="2" hidden="1" customWidth="1"/>
    <col min="6946" max="7182" width="12.5703125" style="2" hidden="1"/>
    <col min="7183" max="7183" width="2.7109375" style="2" customWidth="1"/>
    <col min="7184" max="7184" width="3" style="2" customWidth="1"/>
    <col min="7185" max="7185" width="12" style="2" customWidth="1"/>
    <col min="7186" max="7186" width="6.28515625" style="2" customWidth="1"/>
    <col min="7187" max="7187" width="24.28515625" style="2" customWidth="1"/>
    <col min="7188" max="7188" width="2" style="2" customWidth="1"/>
    <col min="7189" max="7189" width="29.7109375" style="2" customWidth="1"/>
    <col min="7190" max="7190" width="3" style="2" customWidth="1"/>
    <col min="7191" max="7191" width="9.85546875" style="2" customWidth="1"/>
    <col min="7192" max="7192" width="13" style="2" customWidth="1"/>
    <col min="7193" max="7193" width="14.140625" style="2" customWidth="1"/>
    <col min="7194" max="7194" width="12.5703125" style="2" customWidth="1"/>
    <col min="7195" max="7195" width="14.140625" style="2" customWidth="1"/>
    <col min="7196" max="7196" width="31.140625" style="2" customWidth="1"/>
    <col min="7197" max="7197" width="6.5703125" style="2" customWidth="1"/>
    <col min="7198" max="7198" width="2.5703125" style="2" customWidth="1"/>
    <col min="7199" max="7200" width="12.5703125" style="2" customWidth="1"/>
    <col min="7201" max="7201" width="12.5703125" style="2" hidden="1" customWidth="1"/>
    <col min="7202" max="7438" width="12.5703125" style="2" hidden="1"/>
    <col min="7439" max="7439" width="2.7109375" style="2" customWidth="1"/>
    <col min="7440" max="7440" width="3" style="2" customWidth="1"/>
    <col min="7441" max="7441" width="12" style="2" customWidth="1"/>
    <col min="7442" max="7442" width="6.28515625" style="2" customWidth="1"/>
    <col min="7443" max="7443" width="24.28515625" style="2" customWidth="1"/>
    <col min="7444" max="7444" width="2" style="2" customWidth="1"/>
    <col min="7445" max="7445" width="29.7109375" style="2" customWidth="1"/>
    <col min="7446" max="7446" width="3" style="2" customWidth="1"/>
    <col min="7447" max="7447" width="9.85546875" style="2" customWidth="1"/>
    <col min="7448" max="7448" width="13" style="2" customWidth="1"/>
    <col min="7449" max="7449" width="14.140625" style="2" customWidth="1"/>
    <col min="7450" max="7450" width="12.5703125" style="2" customWidth="1"/>
    <col min="7451" max="7451" width="14.140625" style="2" customWidth="1"/>
    <col min="7452" max="7452" width="31.140625" style="2" customWidth="1"/>
    <col min="7453" max="7453" width="6.5703125" style="2" customWidth="1"/>
    <col min="7454" max="7454" width="2.5703125" style="2" customWidth="1"/>
    <col min="7455" max="7456" width="12.5703125" style="2" customWidth="1"/>
    <col min="7457" max="7457" width="12.5703125" style="2" hidden="1" customWidth="1"/>
    <col min="7458" max="7694" width="12.5703125" style="2" hidden="1"/>
    <col min="7695" max="7695" width="2.7109375" style="2" customWidth="1"/>
    <col min="7696" max="7696" width="3" style="2" customWidth="1"/>
    <col min="7697" max="7697" width="12" style="2" customWidth="1"/>
    <col min="7698" max="7698" width="6.28515625" style="2" customWidth="1"/>
    <col min="7699" max="7699" width="24.28515625" style="2" customWidth="1"/>
    <col min="7700" max="7700" width="2" style="2" customWidth="1"/>
    <col min="7701" max="7701" width="29.7109375" style="2" customWidth="1"/>
    <col min="7702" max="7702" width="3" style="2" customWidth="1"/>
    <col min="7703" max="7703" width="9.85546875" style="2" customWidth="1"/>
    <col min="7704" max="7704" width="13" style="2" customWidth="1"/>
    <col min="7705" max="7705" width="14.140625" style="2" customWidth="1"/>
    <col min="7706" max="7706" width="12.5703125" style="2" customWidth="1"/>
    <col min="7707" max="7707" width="14.140625" style="2" customWidth="1"/>
    <col min="7708" max="7708" width="31.140625" style="2" customWidth="1"/>
    <col min="7709" max="7709" width="6.5703125" style="2" customWidth="1"/>
    <col min="7710" max="7710" width="2.5703125" style="2" customWidth="1"/>
    <col min="7711" max="7712" width="12.5703125" style="2" customWidth="1"/>
    <col min="7713" max="7713" width="12.5703125" style="2" hidden="1" customWidth="1"/>
    <col min="7714" max="7950" width="12.5703125" style="2" hidden="1"/>
    <col min="7951" max="7951" width="2.7109375" style="2" customWidth="1"/>
    <col min="7952" max="7952" width="3" style="2" customWidth="1"/>
    <col min="7953" max="7953" width="12" style="2" customWidth="1"/>
    <col min="7954" max="7954" width="6.28515625" style="2" customWidth="1"/>
    <col min="7955" max="7955" width="24.28515625" style="2" customWidth="1"/>
    <col min="7956" max="7956" width="2" style="2" customWidth="1"/>
    <col min="7957" max="7957" width="29.7109375" style="2" customWidth="1"/>
    <col min="7958" max="7958" width="3" style="2" customWidth="1"/>
    <col min="7959" max="7959" width="9.85546875" style="2" customWidth="1"/>
    <col min="7960" max="7960" width="13" style="2" customWidth="1"/>
    <col min="7961" max="7961" width="14.140625" style="2" customWidth="1"/>
    <col min="7962" max="7962" width="12.5703125" style="2" customWidth="1"/>
    <col min="7963" max="7963" width="14.140625" style="2" customWidth="1"/>
    <col min="7964" max="7964" width="31.140625" style="2" customWidth="1"/>
    <col min="7965" max="7965" width="6.5703125" style="2" customWidth="1"/>
    <col min="7966" max="7966" width="2.5703125" style="2" customWidth="1"/>
    <col min="7967" max="7968" width="12.5703125" style="2" customWidth="1"/>
    <col min="7969" max="7969" width="12.5703125" style="2" hidden="1" customWidth="1"/>
    <col min="7970" max="8206" width="12.5703125" style="2" hidden="1"/>
    <col min="8207" max="8207" width="2.7109375" style="2" customWidth="1"/>
    <col min="8208" max="8208" width="3" style="2" customWidth="1"/>
    <col min="8209" max="8209" width="12" style="2" customWidth="1"/>
    <col min="8210" max="8210" width="6.28515625" style="2" customWidth="1"/>
    <col min="8211" max="8211" width="24.28515625" style="2" customWidth="1"/>
    <col min="8212" max="8212" width="2" style="2" customWidth="1"/>
    <col min="8213" max="8213" width="29.7109375" style="2" customWidth="1"/>
    <col min="8214" max="8214" width="3" style="2" customWidth="1"/>
    <col min="8215" max="8215" width="9.85546875" style="2" customWidth="1"/>
    <col min="8216" max="8216" width="13" style="2" customWidth="1"/>
    <col min="8217" max="8217" width="14.140625" style="2" customWidth="1"/>
    <col min="8218" max="8218" width="12.5703125" style="2" customWidth="1"/>
    <col min="8219" max="8219" width="14.140625" style="2" customWidth="1"/>
    <col min="8220" max="8220" width="31.140625" style="2" customWidth="1"/>
    <col min="8221" max="8221" width="6.5703125" style="2" customWidth="1"/>
    <col min="8222" max="8222" width="2.5703125" style="2" customWidth="1"/>
    <col min="8223" max="8224" width="12.5703125" style="2" customWidth="1"/>
    <col min="8225" max="8225" width="12.5703125" style="2" hidden="1" customWidth="1"/>
    <col min="8226" max="8462" width="12.5703125" style="2" hidden="1"/>
    <col min="8463" max="8463" width="2.7109375" style="2" customWidth="1"/>
    <col min="8464" max="8464" width="3" style="2" customWidth="1"/>
    <col min="8465" max="8465" width="12" style="2" customWidth="1"/>
    <col min="8466" max="8466" width="6.28515625" style="2" customWidth="1"/>
    <col min="8467" max="8467" width="24.28515625" style="2" customWidth="1"/>
    <col min="8468" max="8468" width="2" style="2" customWidth="1"/>
    <col min="8469" max="8469" width="29.7109375" style="2" customWidth="1"/>
    <col min="8470" max="8470" width="3" style="2" customWidth="1"/>
    <col min="8471" max="8471" width="9.85546875" style="2" customWidth="1"/>
    <col min="8472" max="8472" width="13" style="2" customWidth="1"/>
    <col min="8473" max="8473" width="14.140625" style="2" customWidth="1"/>
    <col min="8474" max="8474" width="12.5703125" style="2" customWidth="1"/>
    <col min="8475" max="8475" width="14.140625" style="2" customWidth="1"/>
    <col min="8476" max="8476" width="31.140625" style="2" customWidth="1"/>
    <col min="8477" max="8477" width="6.5703125" style="2" customWidth="1"/>
    <col min="8478" max="8478" width="2.5703125" style="2" customWidth="1"/>
    <col min="8479" max="8480" width="12.5703125" style="2" customWidth="1"/>
    <col min="8481" max="8481" width="12.5703125" style="2" hidden="1" customWidth="1"/>
    <col min="8482" max="8718" width="12.5703125" style="2" hidden="1"/>
    <col min="8719" max="8719" width="2.7109375" style="2" customWidth="1"/>
    <col min="8720" max="8720" width="3" style="2" customWidth="1"/>
    <col min="8721" max="8721" width="12" style="2" customWidth="1"/>
    <col min="8722" max="8722" width="6.28515625" style="2" customWidth="1"/>
    <col min="8723" max="8723" width="24.28515625" style="2" customWidth="1"/>
    <col min="8724" max="8724" width="2" style="2" customWidth="1"/>
    <col min="8725" max="8725" width="29.7109375" style="2" customWidth="1"/>
    <col min="8726" max="8726" width="3" style="2" customWidth="1"/>
    <col min="8727" max="8727" width="9.85546875" style="2" customWidth="1"/>
    <col min="8728" max="8728" width="13" style="2" customWidth="1"/>
    <col min="8729" max="8729" width="14.140625" style="2" customWidth="1"/>
    <col min="8730" max="8730" width="12.5703125" style="2" customWidth="1"/>
    <col min="8731" max="8731" width="14.140625" style="2" customWidth="1"/>
    <col min="8732" max="8732" width="31.140625" style="2" customWidth="1"/>
    <col min="8733" max="8733" width="6.5703125" style="2" customWidth="1"/>
    <col min="8734" max="8734" width="2.5703125" style="2" customWidth="1"/>
    <col min="8735" max="8736" width="12.5703125" style="2" customWidth="1"/>
    <col min="8737" max="8737" width="12.5703125" style="2" hidden="1" customWidth="1"/>
    <col min="8738" max="8974" width="12.5703125" style="2" hidden="1"/>
    <col min="8975" max="8975" width="2.7109375" style="2" customWidth="1"/>
    <col min="8976" max="8976" width="3" style="2" customWidth="1"/>
    <col min="8977" max="8977" width="12" style="2" customWidth="1"/>
    <col min="8978" max="8978" width="6.28515625" style="2" customWidth="1"/>
    <col min="8979" max="8979" width="24.28515625" style="2" customWidth="1"/>
    <col min="8980" max="8980" width="2" style="2" customWidth="1"/>
    <col min="8981" max="8981" width="29.7109375" style="2" customWidth="1"/>
    <col min="8982" max="8982" width="3" style="2" customWidth="1"/>
    <col min="8983" max="8983" width="9.85546875" style="2" customWidth="1"/>
    <col min="8984" max="8984" width="13" style="2" customWidth="1"/>
    <col min="8985" max="8985" width="14.140625" style="2" customWidth="1"/>
    <col min="8986" max="8986" width="12.5703125" style="2" customWidth="1"/>
    <col min="8987" max="8987" width="14.140625" style="2" customWidth="1"/>
    <col min="8988" max="8988" width="31.140625" style="2" customWidth="1"/>
    <col min="8989" max="8989" width="6.5703125" style="2" customWidth="1"/>
    <col min="8990" max="8990" width="2.5703125" style="2" customWidth="1"/>
    <col min="8991" max="8992" width="12.5703125" style="2" customWidth="1"/>
    <col min="8993" max="8993" width="12.5703125" style="2" hidden="1" customWidth="1"/>
    <col min="8994" max="9230" width="12.5703125" style="2" hidden="1"/>
    <col min="9231" max="9231" width="2.7109375" style="2" customWidth="1"/>
    <col min="9232" max="9232" width="3" style="2" customWidth="1"/>
    <col min="9233" max="9233" width="12" style="2" customWidth="1"/>
    <col min="9234" max="9234" width="6.28515625" style="2" customWidth="1"/>
    <col min="9235" max="9235" width="24.28515625" style="2" customWidth="1"/>
    <col min="9236" max="9236" width="2" style="2" customWidth="1"/>
    <col min="9237" max="9237" width="29.7109375" style="2" customWidth="1"/>
    <col min="9238" max="9238" width="3" style="2" customWidth="1"/>
    <col min="9239" max="9239" width="9.85546875" style="2" customWidth="1"/>
    <col min="9240" max="9240" width="13" style="2" customWidth="1"/>
    <col min="9241" max="9241" width="14.140625" style="2" customWidth="1"/>
    <col min="9242" max="9242" width="12.5703125" style="2" customWidth="1"/>
    <col min="9243" max="9243" width="14.140625" style="2" customWidth="1"/>
    <col min="9244" max="9244" width="31.140625" style="2" customWidth="1"/>
    <col min="9245" max="9245" width="6.5703125" style="2" customWidth="1"/>
    <col min="9246" max="9246" width="2.5703125" style="2" customWidth="1"/>
    <col min="9247" max="9248" width="12.5703125" style="2" customWidth="1"/>
    <col min="9249" max="9249" width="12.5703125" style="2" hidden="1" customWidth="1"/>
    <col min="9250" max="9486" width="12.5703125" style="2" hidden="1"/>
    <col min="9487" max="9487" width="2.7109375" style="2" customWidth="1"/>
    <col min="9488" max="9488" width="3" style="2" customWidth="1"/>
    <col min="9489" max="9489" width="12" style="2" customWidth="1"/>
    <col min="9490" max="9490" width="6.28515625" style="2" customWidth="1"/>
    <col min="9491" max="9491" width="24.28515625" style="2" customWidth="1"/>
    <col min="9492" max="9492" width="2" style="2" customWidth="1"/>
    <col min="9493" max="9493" width="29.7109375" style="2" customWidth="1"/>
    <col min="9494" max="9494" width="3" style="2" customWidth="1"/>
    <col min="9495" max="9495" width="9.85546875" style="2" customWidth="1"/>
    <col min="9496" max="9496" width="13" style="2" customWidth="1"/>
    <col min="9497" max="9497" width="14.140625" style="2" customWidth="1"/>
    <col min="9498" max="9498" width="12.5703125" style="2" customWidth="1"/>
    <col min="9499" max="9499" width="14.140625" style="2" customWidth="1"/>
    <col min="9500" max="9500" width="31.140625" style="2" customWidth="1"/>
    <col min="9501" max="9501" width="6.5703125" style="2" customWidth="1"/>
    <col min="9502" max="9502" width="2.5703125" style="2" customWidth="1"/>
    <col min="9503" max="9504" width="12.5703125" style="2" customWidth="1"/>
    <col min="9505" max="9505" width="12.5703125" style="2" hidden="1" customWidth="1"/>
    <col min="9506" max="9742" width="12.5703125" style="2" hidden="1"/>
    <col min="9743" max="9743" width="2.7109375" style="2" customWidth="1"/>
    <col min="9744" max="9744" width="3" style="2" customWidth="1"/>
    <col min="9745" max="9745" width="12" style="2" customWidth="1"/>
    <col min="9746" max="9746" width="6.28515625" style="2" customWidth="1"/>
    <col min="9747" max="9747" width="24.28515625" style="2" customWidth="1"/>
    <col min="9748" max="9748" width="2" style="2" customWidth="1"/>
    <col min="9749" max="9749" width="29.7109375" style="2" customWidth="1"/>
    <col min="9750" max="9750" width="3" style="2" customWidth="1"/>
    <col min="9751" max="9751" width="9.85546875" style="2" customWidth="1"/>
    <col min="9752" max="9752" width="13" style="2" customWidth="1"/>
    <col min="9753" max="9753" width="14.140625" style="2" customWidth="1"/>
    <col min="9754" max="9754" width="12.5703125" style="2" customWidth="1"/>
    <col min="9755" max="9755" width="14.140625" style="2" customWidth="1"/>
    <col min="9756" max="9756" width="31.140625" style="2" customWidth="1"/>
    <col min="9757" max="9757" width="6.5703125" style="2" customWidth="1"/>
    <col min="9758" max="9758" width="2.5703125" style="2" customWidth="1"/>
    <col min="9759" max="9760" width="12.5703125" style="2" customWidth="1"/>
    <col min="9761" max="9761" width="12.5703125" style="2" hidden="1" customWidth="1"/>
    <col min="9762" max="9998" width="12.5703125" style="2" hidden="1"/>
    <col min="9999" max="9999" width="2.7109375" style="2" customWidth="1"/>
    <col min="10000" max="10000" width="3" style="2" customWidth="1"/>
    <col min="10001" max="10001" width="12" style="2" customWidth="1"/>
    <col min="10002" max="10002" width="6.28515625" style="2" customWidth="1"/>
    <col min="10003" max="10003" width="24.28515625" style="2" customWidth="1"/>
    <col min="10004" max="10004" width="2" style="2" customWidth="1"/>
    <col min="10005" max="10005" width="29.7109375" style="2" customWidth="1"/>
    <col min="10006" max="10006" width="3" style="2" customWidth="1"/>
    <col min="10007" max="10007" width="9.85546875" style="2" customWidth="1"/>
    <col min="10008" max="10008" width="13" style="2" customWidth="1"/>
    <col min="10009" max="10009" width="14.140625" style="2" customWidth="1"/>
    <col min="10010" max="10010" width="12.5703125" style="2" customWidth="1"/>
    <col min="10011" max="10011" width="14.140625" style="2" customWidth="1"/>
    <col min="10012" max="10012" width="31.140625" style="2" customWidth="1"/>
    <col min="10013" max="10013" width="6.5703125" style="2" customWidth="1"/>
    <col min="10014" max="10014" width="2.5703125" style="2" customWidth="1"/>
    <col min="10015" max="10016" width="12.5703125" style="2" customWidth="1"/>
    <col min="10017" max="10017" width="12.5703125" style="2" hidden="1" customWidth="1"/>
    <col min="10018" max="10254" width="12.5703125" style="2" hidden="1"/>
    <col min="10255" max="10255" width="2.7109375" style="2" customWidth="1"/>
    <col min="10256" max="10256" width="3" style="2" customWidth="1"/>
    <col min="10257" max="10257" width="12" style="2" customWidth="1"/>
    <col min="10258" max="10258" width="6.28515625" style="2" customWidth="1"/>
    <col min="10259" max="10259" width="24.28515625" style="2" customWidth="1"/>
    <col min="10260" max="10260" width="2" style="2" customWidth="1"/>
    <col min="10261" max="10261" width="29.7109375" style="2" customWidth="1"/>
    <col min="10262" max="10262" width="3" style="2" customWidth="1"/>
    <col min="10263" max="10263" width="9.85546875" style="2" customWidth="1"/>
    <col min="10264" max="10264" width="13" style="2" customWidth="1"/>
    <col min="10265" max="10265" width="14.140625" style="2" customWidth="1"/>
    <col min="10266" max="10266" width="12.5703125" style="2" customWidth="1"/>
    <col min="10267" max="10267" width="14.140625" style="2" customWidth="1"/>
    <col min="10268" max="10268" width="31.140625" style="2" customWidth="1"/>
    <col min="10269" max="10269" width="6.5703125" style="2" customWidth="1"/>
    <col min="10270" max="10270" width="2.5703125" style="2" customWidth="1"/>
    <col min="10271" max="10272" width="12.5703125" style="2" customWidth="1"/>
    <col min="10273" max="10273" width="12.5703125" style="2" hidden="1" customWidth="1"/>
    <col min="10274" max="10510" width="12.5703125" style="2" hidden="1"/>
    <col min="10511" max="10511" width="2.7109375" style="2" customWidth="1"/>
    <col min="10512" max="10512" width="3" style="2" customWidth="1"/>
    <col min="10513" max="10513" width="12" style="2" customWidth="1"/>
    <col min="10514" max="10514" width="6.28515625" style="2" customWidth="1"/>
    <col min="10515" max="10515" width="24.28515625" style="2" customWidth="1"/>
    <col min="10516" max="10516" width="2" style="2" customWidth="1"/>
    <col min="10517" max="10517" width="29.7109375" style="2" customWidth="1"/>
    <col min="10518" max="10518" width="3" style="2" customWidth="1"/>
    <col min="10519" max="10519" width="9.85546875" style="2" customWidth="1"/>
    <col min="10520" max="10520" width="13" style="2" customWidth="1"/>
    <col min="10521" max="10521" width="14.140625" style="2" customWidth="1"/>
    <col min="10522" max="10522" width="12.5703125" style="2" customWidth="1"/>
    <col min="10523" max="10523" width="14.140625" style="2" customWidth="1"/>
    <col min="10524" max="10524" width="31.140625" style="2" customWidth="1"/>
    <col min="10525" max="10525" width="6.5703125" style="2" customWidth="1"/>
    <col min="10526" max="10526" width="2.5703125" style="2" customWidth="1"/>
    <col min="10527" max="10528" width="12.5703125" style="2" customWidth="1"/>
    <col min="10529" max="10529" width="12.5703125" style="2" hidden="1" customWidth="1"/>
    <col min="10530" max="10766" width="12.5703125" style="2" hidden="1"/>
    <col min="10767" max="10767" width="2.7109375" style="2" customWidth="1"/>
    <col min="10768" max="10768" width="3" style="2" customWidth="1"/>
    <col min="10769" max="10769" width="12" style="2" customWidth="1"/>
    <col min="10770" max="10770" width="6.28515625" style="2" customWidth="1"/>
    <col min="10771" max="10771" width="24.28515625" style="2" customWidth="1"/>
    <col min="10772" max="10772" width="2" style="2" customWidth="1"/>
    <col min="10773" max="10773" width="29.7109375" style="2" customWidth="1"/>
    <col min="10774" max="10774" width="3" style="2" customWidth="1"/>
    <col min="10775" max="10775" width="9.85546875" style="2" customWidth="1"/>
    <col min="10776" max="10776" width="13" style="2" customWidth="1"/>
    <col min="10777" max="10777" width="14.140625" style="2" customWidth="1"/>
    <col min="10778" max="10778" width="12.5703125" style="2" customWidth="1"/>
    <col min="10779" max="10779" width="14.140625" style="2" customWidth="1"/>
    <col min="10780" max="10780" width="31.140625" style="2" customWidth="1"/>
    <col min="10781" max="10781" width="6.5703125" style="2" customWidth="1"/>
    <col min="10782" max="10782" width="2.5703125" style="2" customWidth="1"/>
    <col min="10783" max="10784" width="12.5703125" style="2" customWidth="1"/>
    <col min="10785" max="10785" width="12.5703125" style="2" hidden="1" customWidth="1"/>
    <col min="10786" max="11022" width="12.5703125" style="2" hidden="1"/>
    <col min="11023" max="11023" width="2.7109375" style="2" customWidth="1"/>
    <col min="11024" max="11024" width="3" style="2" customWidth="1"/>
    <col min="11025" max="11025" width="12" style="2" customWidth="1"/>
    <col min="11026" max="11026" width="6.28515625" style="2" customWidth="1"/>
    <col min="11027" max="11027" width="24.28515625" style="2" customWidth="1"/>
    <col min="11028" max="11028" width="2" style="2" customWidth="1"/>
    <col min="11029" max="11029" width="29.7109375" style="2" customWidth="1"/>
    <col min="11030" max="11030" width="3" style="2" customWidth="1"/>
    <col min="11031" max="11031" width="9.85546875" style="2" customWidth="1"/>
    <col min="11032" max="11032" width="13" style="2" customWidth="1"/>
    <col min="11033" max="11033" width="14.140625" style="2" customWidth="1"/>
    <col min="11034" max="11034" width="12.5703125" style="2" customWidth="1"/>
    <col min="11035" max="11035" width="14.140625" style="2" customWidth="1"/>
    <col min="11036" max="11036" width="31.140625" style="2" customWidth="1"/>
    <col min="11037" max="11037" width="6.5703125" style="2" customWidth="1"/>
    <col min="11038" max="11038" width="2.5703125" style="2" customWidth="1"/>
    <col min="11039" max="11040" width="12.5703125" style="2" customWidth="1"/>
    <col min="11041" max="11041" width="12.5703125" style="2" hidden="1" customWidth="1"/>
    <col min="11042" max="11278" width="12.5703125" style="2" hidden="1"/>
    <col min="11279" max="11279" width="2.7109375" style="2" customWidth="1"/>
    <col min="11280" max="11280" width="3" style="2" customWidth="1"/>
    <col min="11281" max="11281" width="12" style="2" customWidth="1"/>
    <col min="11282" max="11282" width="6.28515625" style="2" customWidth="1"/>
    <col min="11283" max="11283" width="24.28515625" style="2" customWidth="1"/>
    <col min="11284" max="11284" width="2" style="2" customWidth="1"/>
    <col min="11285" max="11285" width="29.7109375" style="2" customWidth="1"/>
    <col min="11286" max="11286" width="3" style="2" customWidth="1"/>
    <col min="11287" max="11287" width="9.85546875" style="2" customWidth="1"/>
    <col min="11288" max="11288" width="13" style="2" customWidth="1"/>
    <col min="11289" max="11289" width="14.140625" style="2" customWidth="1"/>
    <col min="11290" max="11290" width="12.5703125" style="2" customWidth="1"/>
    <col min="11291" max="11291" width="14.140625" style="2" customWidth="1"/>
    <col min="11292" max="11292" width="31.140625" style="2" customWidth="1"/>
    <col min="11293" max="11293" width="6.5703125" style="2" customWidth="1"/>
    <col min="11294" max="11294" width="2.5703125" style="2" customWidth="1"/>
    <col min="11295" max="11296" width="12.5703125" style="2" customWidth="1"/>
    <col min="11297" max="11297" width="12.5703125" style="2" hidden="1" customWidth="1"/>
    <col min="11298" max="11534" width="12.5703125" style="2" hidden="1"/>
    <col min="11535" max="11535" width="2.7109375" style="2" customWidth="1"/>
    <col min="11536" max="11536" width="3" style="2" customWidth="1"/>
    <col min="11537" max="11537" width="12" style="2" customWidth="1"/>
    <col min="11538" max="11538" width="6.28515625" style="2" customWidth="1"/>
    <col min="11539" max="11539" width="24.28515625" style="2" customWidth="1"/>
    <col min="11540" max="11540" width="2" style="2" customWidth="1"/>
    <col min="11541" max="11541" width="29.7109375" style="2" customWidth="1"/>
    <col min="11542" max="11542" width="3" style="2" customWidth="1"/>
    <col min="11543" max="11543" width="9.85546875" style="2" customWidth="1"/>
    <col min="11544" max="11544" width="13" style="2" customWidth="1"/>
    <col min="11545" max="11545" width="14.140625" style="2" customWidth="1"/>
    <col min="11546" max="11546" width="12.5703125" style="2" customWidth="1"/>
    <col min="11547" max="11547" width="14.140625" style="2" customWidth="1"/>
    <col min="11548" max="11548" width="31.140625" style="2" customWidth="1"/>
    <col min="11549" max="11549" width="6.5703125" style="2" customWidth="1"/>
    <col min="11550" max="11550" width="2.5703125" style="2" customWidth="1"/>
    <col min="11551" max="11552" width="12.5703125" style="2" customWidth="1"/>
    <col min="11553" max="11553" width="12.5703125" style="2" hidden="1" customWidth="1"/>
    <col min="11554" max="11790" width="12.5703125" style="2" hidden="1"/>
    <col min="11791" max="11791" width="2.7109375" style="2" customWidth="1"/>
    <col min="11792" max="11792" width="3" style="2" customWidth="1"/>
    <col min="11793" max="11793" width="12" style="2" customWidth="1"/>
    <col min="11794" max="11794" width="6.28515625" style="2" customWidth="1"/>
    <col min="11795" max="11795" width="24.28515625" style="2" customWidth="1"/>
    <col min="11796" max="11796" width="2" style="2" customWidth="1"/>
    <col min="11797" max="11797" width="29.7109375" style="2" customWidth="1"/>
    <col min="11798" max="11798" width="3" style="2" customWidth="1"/>
    <col min="11799" max="11799" width="9.85546875" style="2" customWidth="1"/>
    <col min="11800" max="11800" width="13" style="2" customWidth="1"/>
    <col min="11801" max="11801" width="14.140625" style="2" customWidth="1"/>
    <col min="11802" max="11802" width="12.5703125" style="2" customWidth="1"/>
    <col min="11803" max="11803" width="14.140625" style="2" customWidth="1"/>
    <col min="11804" max="11804" width="31.140625" style="2" customWidth="1"/>
    <col min="11805" max="11805" width="6.5703125" style="2" customWidth="1"/>
    <col min="11806" max="11806" width="2.5703125" style="2" customWidth="1"/>
    <col min="11807" max="11808" width="12.5703125" style="2" customWidth="1"/>
    <col min="11809" max="11809" width="12.5703125" style="2" hidden="1" customWidth="1"/>
    <col min="11810" max="12046" width="12.5703125" style="2" hidden="1"/>
    <col min="12047" max="12047" width="2.7109375" style="2" customWidth="1"/>
    <col min="12048" max="12048" width="3" style="2" customWidth="1"/>
    <col min="12049" max="12049" width="12" style="2" customWidth="1"/>
    <col min="12050" max="12050" width="6.28515625" style="2" customWidth="1"/>
    <col min="12051" max="12051" width="24.28515625" style="2" customWidth="1"/>
    <col min="12052" max="12052" width="2" style="2" customWidth="1"/>
    <col min="12053" max="12053" width="29.7109375" style="2" customWidth="1"/>
    <col min="12054" max="12054" width="3" style="2" customWidth="1"/>
    <col min="12055" max="12055" width="9.85546875" style="2" customWidth="1"/>
    <col min="12056" max="12056" width="13" style="2" customWidth="1"/>
    <col min="12057" max="12057" width="14.140625" style="2" customWidth="1"/>
    <col min="12058" max="12058" width="12.5703125" style="2" customWidth="1"/>
    <col min="12059" max="12059" width="14.140625" style="2" customWidth="1"/>
    <col min="12060" max="12060" width="31.140625" style="2" customWidth="1"/>
    <col min="12061" max="12061" width="6.5703125" style="2" customWidth="1"/>
    <col min="12062" max="12062" width="2.5703125" style="2" customWidth="1"/>
    <col min="12063" max="12064" width="12.5703125" style="2" customWidth="1"/>
    <col min="12065" max="12065" width="12.5703125" style="2" hidden="1" customWidth="1"/>
    <col min="12066" max="12302" width="12.5703125" style="2" hidden="1"/>
    <col min="12303" max="12303" width="2.7109375" style="2" customWidth="1"/>
    <col min="12304" max="12304" width="3" style="2" customWidth="1"/>
    <col min="12305" max="12305" width="12" style="2" customWidth="1"/>
    <col min="12306" max="12306" width="6.28515625" style="2" customWidth="1"/>
    <col min="12307" max="12307" width="24.28515625" style="2" customWidth="1"/>
    <col min="12308" max="12308" width="2" style="2" customWidth="1"/>
    <col min="12309" max="12309" width="29.7109375" style="2" customWidth="1"/>
    <col min="12310" max="12310" width="3" style="2" customWidth="1"/>
    <col min="12311" max="12311" width="9.85546875" style="2" customWidth="1"/>
    <col min="12312" max="12312" width="13" style="2" customWidth="1"/>
    <col min="12313" max="12313" width="14.140625" style="2" customWidth="1"/>
    <col min="12314" max="12314" width="12.5703125" style="2" customWidth="1"/>
    <col min="12315" max="12315" width="14.140625" style="2" customWidth="1"/>
    <col min="12316" max="12316" width="31.140625" style="2" customWidth="1"/>
    <col min="12317" max="12317" width="6.5703125" style="2" customWidth="1"/>
    <col min="12318" max="12318" width="2.5703125" style="2" customWidth="1"/>
    <col min="12319" max="12320" width="12.5703125" style="2" customWidth="1"/>
    <col min="12321" max="12321" width="12.5703125" style="2" hidden="1" customWidth="1"/>
    <col min="12322" max="12558" width="12.5703125" style="2" hidden="1"/>
    <col min="12559" max="12559" width="2.7109375" style="2" customWidth="1"/>
    <col min="12560" max="12560" width="3" style="2" customWidth="1"/>
    <col min="12561" max="12561" width="12" style="2" customWidth="1"/>
    <col min="12562" max="12562" width="6.28515625" style="2" customWidth="1"/>
    <col min="12563" max="12563" width="24.28515625" style="2" customWidth="1"/>
    <col min="12564" max="12564" width="2" style="2" customWidth="1"/>
    <col min="12565" max="12565" width="29.7109375" style="2" customWidth="1"/>
    <col min="12566" max="12566" width="3" style="2" customWidth="1"/>
    <col min="12567" max="12567" width="9.85546875" style="2" customWidth="1"/>
    <col min="12568" max="12568" width="13" style="2" customWidth="1"/>
    <col min="12569" max="12569" width="14.140625" style="2" customWidth="1"/>
    <col min="12570" max="12570" width="12.5703125" style="2" customWidth="1"/>
    <col min="12571" max="12571" width="14.140625" style="2" customWidth="1"/>
    <col min="12572" max="12572" width="31.140625" style="2" customWidth="1"/>
    <col min="12573" max="12573" width="6.5703125" style="2" customWidth="1"/>
    <col min="12574" max="12574" width="2.5703125" style="2" customWidth="1"/>
    <col min="12575" max="12576" width="12.5703125" style="2" customWidth="1"/>
    <col min="12577" max="12577" width="12.5703125" style="2" hidden="1" customWidth="1"/>
    <col min="12578" max="12814" width="12.5703125" style="2" hidden="1"/>
    <col min="12815" max="12815" width="2.7109375" style="2" customWidth="1"/>
    <col min="12816" max="12816" width="3" style="2" customWidth="1"/>
    <col min="12817" max="12817" width="12" style="2" customWidth="1"/>
    <col min="12818" max="12818" width="6.28515625" style="2" customWidth="1"/>
    <col min="12819" max="12819" width="24.28515625" style="2" customWidth="1"/>
    <col min="12820" max="12820" width="2" style="2" customWidth="1"/>
    <col min="12821" max="12821" width="29.7109375" style="2" customWidth="1"/>
    <col min="12822" max="12822" width="3" style="2" customWidth="1"/>
    <col min="12823" max="12823" width="9.85546875" style="2" customWidth="1"/>
    <col min="12824" max="12824" width="13" style="2" customWidth="1"/>
    <col min="12825" max="12825" width="14.140625" style="2" customWidth="1"/>
    <col min="12826" max="12826" width="12.5703125" style="2" customWidth="1"/>
    <col min="12827" max="12827" width="14.140625" style="2" customWidth="1"/>
    <col min="12828" max="12828" width="31.140625" style="2" customWidth="1"/>
    <col min="12829" max="12829" width="6.5703125" style="2" customWidth="1"/>
    <col min="12830" max="12830" width="2.5703125" style="2" customWidth="1"/>
    <col min="12831" max="12832" width="12.5703125" style="2" customWidth="1"/>
    <col min="12833" max="12833" width="12.5703125" style="2" hidden="1" customWidth="1"/>
    <col min="12834" max="13070" width="12.5703125" style="2" hidden="1"/>
    <col min="13071" max="13071" width="2.7109375" style="2" customWidth="1"/>
    <col min="13072" max="13072" width="3" style="2" customWidth="1"/>
    <col min="13073" max="13073" width="12" style="2" customWidth="1"/>
    <col min="13074" max="13074" width="6.28515625" style="2" customWidth="1"/>
    <col min="13075" max="13075" width="24.28515625" style="2" customWidth="1"/>
    <col min="13076" max="13076" width="2" style="2" customWidth="1"/>
    <col min="13077" max="13077" width="29.7109375" style="2" customWidth="1"/>
    <col min="13078" max="13078" width="3" style="2" customWidth="1"/>
    <col min="13079" max="13079" width="9.85546875" style="2" customWidth="1"/>
    <col min="13080" max="13080" width="13" style="2" customWidth="1"/>
    <col min="13081" max="13081" width="14.140625" style="2" customWidth="1"/>
    <col min="13082" max="13082" width="12.5703125" style="2" customWidth="1"/>
    <col min="13083" max="13083" width="14.140625" style="2" customWidth="1"/>
    <col min="13084" max="13084" width="31.140625" style="2" customWidth="1"/>
    <col min="13085" max="13085" width="6.5703125" style="2" customWidth="1"/>
    <col min="13086" max="13086" width="2.5703125" style="2" customWidth="1"/>
    <col min="13087" max="13088" width="12.5703125" style="2" customWidth="1"/>
    <col min="13089" max="13089" width="12.5703125" style="2" hidden="1" customWidth="1"/>
    <col min="13090" max="13326" width="12.5703125" style="2" hidden="1"/>
    <col min="13327" max="13327" width="2.7109375" style="2" customWidth="1"/>
    <col min="13328" max="13328" width="3" style="2" customWidth="1"/>
    <col min="13329" max="13329" width="12" style="2" customWidth="1"/>
    <col min="13330" max="13330" width="6.28515625" style="2" customWidth="1"/>
    <col min="13331" max="13331" width="24.28515625" style="2" customWidth="1"/>
    <col min="13332" max="13332" width="2" style="2" customWidth="1"/>
    <col min="13333" max="13333" width="29.7109375" style="2" customWidth="1"/>
    <col min="13334" max="13334" width="3" style="2" customWidth="1"/>
    <col min="13335" max="13335" width="9.85546875" style="2" customWidth="1"/>
    <col min="13336" max="13336" width="13" style="2" customWidth="1"/>
    <col min="13337" max="13337" width="14.140625" style="2" customWidth="1"/>
    <col min="13338" max="13338" width="12.5703125" style="2" customWidth="1"/>
    <col min="13339" max="13339" width="14.140625" style="2" customWidth="1"/>
    <col min="13340" max="13340" width="31.140625" style="2" customWidth="1"/>
    <col min="13341" max="13341" width="6.5703125" style="2" customWidth="1"/>
    <col min="13342" max="13342" width="2.5703125" style="2" customWidth="1"/>
    <col min="13343" max="13344" width="12.5703125" style="2" customWidth="1"/>
    <col min="13345" max="13345" width="12.5703125" style="2" hidden="1" customWidth="1"/>
    <col min="13346" max="13582" width="12.5703125" style="2" hidden="1"/>
    <col min="13583" max="13583" width="2.7109375" style="2" customWidth="1"/>
    <col min="13584" max="13584" width="3" style="2" customWidth="1"/>
    <col min="13585" max="13585" width="12" style="2" customWidth="1"/>
    <col min="13586" max="13586" width="6.28515625" style="2" customWidth="1"/>
    <col min="13587" max="13587" width="24.28515625" style="2" customWidth="1"/>
    <col min="13588" max="13588" width="2" style="2" customWidth="1"/>
    <col min="13589" max="13589" width="29.7109375" style="2" customWidth="1"/>
    <col min="13590" max="13590" width="3" style="2" customWidth="1"/>
    <col min="13591" max="13591" width="9.85546875" style="2" customWidth="1"/>
    <col min="13592" max="13592" width="13" style="2" customWidth="1"/>
    <col min="13593" max="13593" width="14.140625" style="2" customWidth="1"/>
    <col min="13594" max="13594" width="12.5703125" style="2" customWidth="1"/>
    <col min="13595" max="13595" width="14.140625" style="2" customWidth="1"/>
    <col min="13596" max="13596" width="31.140625" style="2" customWidth="1"/>
    <col min="13597" max="13597" width="6.5703125" style="2" customWidth="1"/>
    <col min="13598" max="13598" width="2.5703125" style="2" customWidth="1"/>
    <col min="13599" max="13600" width="12.5703125" style="2" customWidth="1"/>
    <col min="13601" max="13601" width="12.5703125" style="2" hidden="1" customWidth="1"/>
    <col min="13602" max="13838" width="12.5703125" style="2" hidden="1"/>
    <col min="13839" max="13839" width="2.7109375" style="2" customWidth="1"/>
    <col min="13840" max="13840" width="3" style="2" customWidth="1"/>
    <col min="13841" max="13841" width="12" style="2" customWidth="1"/>
    <col min="13842" max="13842" width="6.28515625" style="2" customWidth="1"/>
    <col min="13843" max="13843" width="24.28515625" style="2" customWidth="1"/>
    <col min="13844" max="13844" width="2" style="2" customWidth="1"/>
    <col min="13845" max="13845" width="29.7109375" style="2" customWidth="1"/>
    <col min="13846" max="13846" width="3" style="2" customWidth="1"/>
    <col min="13847" max="13847" width="9.85546875" style="2" customWidth="1"/>
    <col min="13848" max="13848" width="13" style="2" customWidth="1"/>
    <col min="13849" max="13849" width="14.140625" style="2" customWidth="1"/>
    <col min="13850" max="13850" width="12.5703125" style="2" customWidth="1"/>
    <col min="13851" max="13851" width="14.140625" style="2" customWidth="1"/>
    <col min="13852" max="13852" width="31.140625" style="2" customWidth="1"/>
    <col min="13853" max="13853" width="6.5703125" style="2" customWidth="1"/>
    <col min="13854" max="13854" width="2.5703125" style="2" customWidth="1"/>
    <col min="13855" max="13856" width="12.5703125" style="2" customWidth="1"/>
    <col min="13857" max="13857" width="12.5703125" style="2" hidden="1" customWidth="1"/>
    <col min="13858" max="14094" width="12.5703125" style="2" hidden="1"/>
    <col min="14095" max="14095" width="2.7109375" style="2" customWidth="1"/>
    <col min="14096" max="14096" width="3" style="2" customWidth="1"/>
    <col min="14097" max="14097" width="12" style="2" customWidth="1"/>
    <col min="14098" max="14098" width="6.28515625" style="2" customWidth="1"/>
    <col min="14099" max="14099" width="24.28515625" style="2" customWidth="1"/>
    <col min="14100" max="14100" width="2" style="2" customWidth="1"/>
    <col min="14101" max="14101" width="29.7109375" style="2" customWidth="1"/>
    <col min="14102" max="14102" width="3" style="2" customWidth="1"/>
    <col min="14103" max="14103" width="9.85546875" style="2" customWidth="1"/>
    <col min="14104" max="14104" width="13" style="2" customWidth="1"/>
    <col min="14105" max="14105" width="14.140625" style="2" customWidth="1"/>
    <col min="14106" max="14106" width="12.5703125" style="2" customWidth="1"/>
    <col min="14107" max="14107" width="14.140625" style="2" customWidth="1"/>
    <col min="14108" max="14108" width="31.140625" style="2" customWidth="1"/>
    <col min="14109" max="14109" width="6.5703125" style="2" customWidth="1"/>
    <col min="14110" max="14110" width="2.5703125" style="2" customWidth="1"/>
    <col min="14111" max="14112" width="12.5703125" style="2" customWidth="1"/>
    <col min="14113" max="14113" width="12.5703125" style="2" hidden="1" customWidth="1"/>
    <col min="14114" max="14350" width="12.5703125" style="2" hidden="1"/>
    <col min="14351" max="14351" width="2.7109375" style="2" customWidth="1"/>
    <col min="14352" max="14352" width="3" style="2" customWidth="1"/>
    <col min="14353" max="14353" width="12" style="2" customWidth="1"/>
    <col min="14354" max="14354" width="6.28515625" style="2" customWidth="1"/>
    <col min="14355" max="14355" width="24.28515625" style="2" customWidth="1"/>
    <col min="14356" max="14356" width="2" style="2" customWidth="1"/>
    <col min="14357" max="14357" width="29.7109375" style="2" customWidth="1"/>
    <col min="14358" max="14358" width="3" style="2" customWidth="1"/>
    <col min="14359" max="14359" width="9.85546875" style="2" customWidth="1"/>
    <col min="14360" max="14360" width="13" style="2" customWidth="1"/>
    <col min="14361" max="14361" width="14.140625" style="2" customWidth="1"/>
    <col min="14362" max="14362" width="12.5703125" style="2" customWidth="1"/>
    <col min="14363" max="14363" width="14.140625" style="2" customWidth="1"/>
    <col min="14364" max="14364" width="31.140625" style="2" customWidth="1"/>
    <col min="14365" max="14365" width="6.5703125" style="2" customWidth="1"/>
    <col min="14366" max="14366" width="2.5703125" style="2" customWidth="1"/>
    <col min="14367" max="14368" width="12.5703125" style="2" customWidth="1"/>
    <col min="14369" max="14369" width="12.5703125" style="2" hidden="1" customWidth="1"/>
    <col min="14370" max="14606" width="12.5703125" style="2" hidden="1"/>
    <col min="14607" max="14607" width="2.7109375" style="2" customWidth="1"/>
    <col min="14608" max="14608" width="3" style="2" customWidth="1"/>
    <col min="14609" max="14609" width="12" style="2" customWidth="1"/>
    <col min="14610" max="14610" width="6.28515625" style="2" customWidth="1"/>
    <col min="14611" max="14611" width="24.28515625" style="2" customWidth="1"/>
    <col min="14612" max="14612" width="2" style="2" customWidth="1"/>
    <col min="14613" max="14613" width="29.7109375" style="2" customWidth="1"/>
    <col min="14614" max="14614" width="3" style="2" customWidth="1"/>
    <col min="14615" max="14615" width="9.85546875" style="2" customWidth="1"/>
    <col min="14616" max="14616" width="13" style="2" customWidth="1"/>
    <col min="14617" max="14617" width="14.140625" style="2" customWidth="1"/>
    <col min="14618" max="14618" width="12.5703125" style="2" customWidth="1"/>
    <col min="14619" max="14619" width="14.140625" style="2" customWidth="1"/>
    <col min="14620" max="14620" width="31.140625" style="2" customWidth="1"/>
    <col min="14621" max="14621" width="6.5703125" style="2" customWidth="1"/>
    <col min="14622" max="14622" width="2.5703125" style="2" customWidth="1"/>
    <col min="14623" max="14624" width="12.5703125" style="2" customWidth="1"/>
    <col min="14625" max="14625" width="12.5703125" style="2" hidden="1" customWidth="1"/>
    <col min="14626" max="14862" width="12.5703125" style="2" hidden="1"/>
    <col min="14863" max="14863" width="2.7109375" style="2" customWidth="1"/>
    <col min="14864" max="14864" width="3" style="2" customWidth="1"/>
    <col min="14865" max="14865" width="12" style="2" customWidth="1"/>
    <col min="14866" max="14866" width="6.28515625" style="2" customWidth="1"/>
    <col min="14867" max="14867" width="24.28515625" style="2" customWidth="1"/>
    <col min="14868" max="14868" width="2" style="2" customWidth="1"/>
    <col min="14869" max="14869" width="29.7109375" style="2" customWidth="1"/>
    <col min="14870" max="14870" width="3" style="2" customWidth="1"/>
    <col min="14871" max="14871" width="9.85546875" style="2" customWidth="1"/>
    <col min="14872" max="14872" width="13" style="2" customWidth="1"/>
    <col min="14873" max="14873" width="14.140625" style="2" customWidth="1"/>
    <col min="14874" max="14874" width="12.5703125" style="2" customWidth="1"/>
    <col min="14875" max="14875" width="14.140625" style="2" customWidth="1"/>
    <col min="14876" max="14876" width="31.140625" style="2" customWidth="1"/>
    <col min="14877" max="14877" width="6.5703125" style="2" customWidth="1"/>
    <col min="14878" max="14878" width="2.5703125" style="2" customWidth="1"/>
    <col min="14879" max="14880" width="12.5703125" style="2" customWidth="1"/>
    <col min="14881" max="14881" width="12.5703125" style="2" hidden="1" customWidth="1"/>
    <col min="14882" max="15118" width="12.5703125" style="2" hidden="1"/>
    <col min="15119" max="15119" width="2.7109375" style="2" customWidth="1"/>
    <col min="15120" max="15120" width="3" style="2" customWidth="1"/>
    <col min="15121" max="15121" width="12" style="2" customWidth="1"/>
    <col min="15122" max="15122" width="6.28515625" style="2" customWidth="1"/>
    <col min="15123" max="15123" width="24.28515625" style="2" customWidth="1"/>
    <col min="15124" max="15124" width="2" style="2" customWidth="1"/>
    <col min="15125" max="15125" width="29.7109375" style="2" customWidth="1"/>
    <col min="15126" max="15126" width="3" style="2" customWidth="1"/>
    <col min="15127" max="15127" width="9.85546875" style="2" customWidth="1"/>
    <col min="15128" max="15128" width="13" style="2" customWidth="1"/>
    <col min="15129" max="15129" width="14.140625" style="2" customWidth="1"/>
    <col min="15130" max="15130" width="12.5703125" style="2" customWidth="1"/>
    <col min="15131" max="15131" width="14.140625" style="2" customWidth="1"/>
    <col min="15132" max="15132" width="31.140625" style="2" customWidth="1"/>
    <col min="15133" max="15133" width="6.5703125" style="2" customWidth="1"/>
    <col min="15134" max="15134" width="2.5703125" style="2" customWidth="1"/>
    <col min="15135" max="15136" width="12.5703125" style="2" customWidth="1"/>
    <col min="15137" max="15137" width="12.5703125" style="2" hidden="1" customWidth="1"/>
    <col min="15138" max="15374" width="12.5703125" style="2" hidden="1"/>
    <col min="15375" max="15375" width="2.7109375" style="2" customWidth="1"/>
    <col min="15376" max="15376" width="3" style="2" customWidth="1"/>
    <col min="15377" max="15377" width="12" style="2" customWidth="1"/>
    <col min="15378" max="15378" width="6.28515625" style="2" customWidth="1"/>
    <col min="15379" max="15379" width="24.28515625" style="2" customWidth="1"/>
    <col min="15380" max="15380" width="2" style="2" customWidth="1"/>
    <col min="15381" max="15381" width="29.7109375" style="2" customWidth="1"/>
    <col min="15382" max="15382" width="3" style="2" customWidth="1"/>
    <col min="15383" max="15383" width="9.85546875" style="2" customWidth="1"/>
    <col min="15384" max="15384" width="13" style="2" customWidth="1"/>
    <col min="15385" max="15385" width="14.140625" style="2" customWidth="1"/>
    <col min="15386" max="15386" width="12.5703125" style="2" customWidth="1"/>
    <col min="15387" max="15387" width="14.140625" style="2" customWidth="1"/>
    <col min="15388" max="15388" width="31.140625" style="2" customWidth="1"/>
    <col min="15389" max="15389" width="6.5703125" style="2" customWidth="1"/>
    <col min="15390" max="15390" width="2.5703125" style="2" customWidth="1"/>
    <col min="15391" max="15392" width="12.5703125" style="2" customWidth="1"/>
    <col min="15393" max="15393" width="12.5703125" style="2" hidden="1" customWidth="1"/>
    <col min="15394" max="15630" width="12.5703125" style="2" hidden="1"/>
    <col min="15631" max="15631" width="2.7109375" style="2" customWidth="1"/>
    <col min="15632" max="15632" width="3" style="2" customWidth="1"/>
    <col min="15633" max="15633" width="12" style="2" customWidth="1"/>
    <col min="15634" max="15634" width="6.28515625" style="2" customWidth="1"/>
    <col min="15635" max="15635" width="24.28515625" style="2" customWidth="1"/>
    <col min="15636" max="15636" width="2" style="2" customWidth="1"/>
    <col min="15637" max="15637" width="29.7109375" style="2" customWidth="1"/>
    <col min="15638" max="15638" width="3" style="2" customWidth="1"/>
    <col min="15639" max="15639" width="9.85546875" style="2" customWidth="1"/>
    <col min="15640" max="15640" width="13" style="2" customWidth="1"/>
    <col min="15641" max="15641" width="14.140625" style="2" customWidth="1"/>
    <col min="15642" max="15642" width="12.5703125" style="2" customWidth="1"/>
    <col min="15643" max="15643" width="14.140625" style="2" customWidth="1"/>
    <col min="15644" max="15644" width="31.140625" style="2" customWidth="1"/>
    <col min="15645" max="15645" width="6.5703125" style="2" customWidth="1"/>
    <col min="15646" max="15646" width="2.5703125" style="2" customWidth="1"/>
    <col min="15647" max="15648" width="12.5703125" style="2" customWidth="1"/>
    <col min="15649" max="15649" width="12.5703125" style="2" hidden="1" customWidth="1"/>
    <col min="15650" max="15886" width="12.5703125" style="2" hidden="1"/>
    <col min="15887" max="15887" width="2.7109375" style="2" customWidth="1"/>
    <col min="15888" max="15888" width="3" style="2" customWidth="1"/>
    <col min="15889" max="15889" width="12" style="2" customWidth="1"/>
    <col min="15890" max="15890" width="6.28515625" style="2" customWidth="1"/>
    <col min="15891" max="15891" width="24.28515625" style="2" customWidth="1"/>
    <col min="15892" max="15892" width="2" style="2" customWidth="1"/>
    <col min="15893" max="15893" width="29.7109375" style="2" customWidth="1"/>
    <col min="15894" max="15894" width="3" style="2" customWidth="1"/>
    <col min="15895" max="15895" width="9.85546875" style="2" customWidth="1"/>
    <col min="15896" max="15896" width="13" style="2" customWidth="1"/>
    <col min="15897" max="15897" width="14.140625" style="2" customWidth="1"/>
    <col min="15898" max="15898" width="12.5703125" style="2" customWidth="1"/>
    <col min="15899" max="15899" width="14.140625" style="2" customWidth="1"/>
    <col min="15900" max="15900" width="31.140625" style="2" customWidth="1"/>
    <col min="15901" max="15901" width="6.5703125" style="2" customWidth="1"/>
    <col min="15902" max="15902" width="2.5703125" style="2" customWidth="1"/>
    <col min="15903" max="15904" width="12.5703125" style="2" customWidth="1"/>
    <col min="15905" max="15905" width="12.5703125" style="2" hidden="1" customWidth="1"/>
    <col min="15906" max="16142" width="12.5703125" style="2" hidden="1"/>
    <col min="16143" max="16143" width="2.7109375" style="2" customWidth="1"/>
    <col min="16144" max="16144" width="3" style="2" customWidth="1"/>
    <col min="16145" max="16145" width="12" style="2" customWidth="1"/>
    <col min="16146" max="16146" width="6.28515625" style="2" customWidth="1"/>
    <col min="16147" max="16147" width="24.28515625" style="2" customWidth="1"/>
    <col min="16148" max="16148" width="2" style="2" customWidth="1"/>
    <col min="16149" max="16149" width="29.7109375" style="2" customWidth="1"/>
    <col min="16150" max="16150" width="3" style="2" customWidth="1"/>
    <col min="16151" max="16151" width="9.85546875" style="2" customWidth="1"/>
    <col min="16152" max="16152" width="13" style="2" customWidth="1"/>
    <col min="16153" max="16153" width="14.140625" style="2" customWidth="1"/>
    <col min="16154" max="16154" width="12.5703125" style="2" customWidth="1"/>
    <col min="16155" max="16155" width="14.140625" style="2" customWidth="1"/>
    <col min="16156" max="16156" width="31.140625" style="2" customWidth="1"/>
    <col min="16157" max="16157" width="6.5703125" style="2" customWidth="1"/>
    <col min="16158" max="16158" width="2.5703125" style="2" customWidth="1"/>
    <col min="16159" max="16160" width="12.5703125" style="2" customWidth="1"/>
    <col min="16161" max="16161" width="12.5703125" style="2" hidden="1" customWidth="1"/>
    <col min="16162" max="16166" width="0" style="2" hidden="1"/>
    <col min="16167" max="16384" width="12.5703125" style="2" hidden="1"/>
  </cols>
  <sheetData>
    <row r="1" spans="1:36" ht="15.75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67"/>
      <c r="R1" s="25"/>
      <c r="S1" s="118"/>
      <c r="T1" s="112"/>
    </row>
    <row r="2" spans="1:36" ht="21" customHeight="1" thickBot="1" x14ac:dyDescent="0.3">
      <c r="A2" s="25"/>
      <c r="B2" s="25"/>
      <c r="C2" s="25" t="s">
        <v>70</v>
      </c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118"/>
      <c r="T2" s="112"/>
      <c r="Y2" s="30"/>
    </row>
    <row r="3" spans="1:36" ht="18.75" customHeight="1" thickTop="1" x14ac:dyDescent="0.25">
      <c r="A3" s="25"/>
      <c r="B3" s="32"/>
      <c r="C3" s="33"/>
      <c r="D3" s="33"/>
      <c r="E3" s="33"/>
      <c r="F3" s="33"/>
      <c r="G3" s="33"/>
      <c r="H3" s="33"/>
      <c r="I3" s="33"/>
      <c r="J3" s="33"/>
      <c r="K3" s="33"/>
      <c r="L3" s="33"/>
      <c r="M3" s="34"/>
      <c r="N3" s="34"/>
      <c r="O3" s="33"/>
      <c r="P3" s="33"/>
      <c r="Q3" s="33"/>
      <c r="R3" s="33"/>
      <c r="S3" s="114"/>
      <c r="T3" s="120"/>
      <c r="U3" s="7"/>
      <c r="V3" s="7"/>
      <c r="W3" s="7"/>
      <c r="Y3" s="7"/>
      <c r="AE3" s="7" t="s">
        <v>40</v>
      </c>
      <c r="AG3" s="7" t="s">
        <v>111</v>
      </c>
    </row>
    <row r="4" spans="1:36" ht="21.75" customHeight="1" x14ac:dyDescent="0.25">
      <c r="A4" s="25"/>
      <c r="B4" s="35"/>
      <c r="C4" s="135" t="s">
        <v>36</v>
      </c>
      <c r="D4" s="37"/>
      <c r="E4" s="82"/>
      <c r="F4" s="38"/>
      <c r="G4" s="37"/>
      <c r="H4" s="38" t="s">
        <v>99</v>
      </c>
      <c r="I4" s="37"/>
      <c r="J4" s="37"/>
      <c r="K4" s="37"/>
      <c r="L4" s="37"/>
      <c r="M4" s="82"/>
      <c r="N4" s="136"/>
      <c r="O4" s="137"/>
      <c r="P4" s="39"/>
      <c r="Q4" s="68" t="s">
        <v>98</v>
      </c>
      <c r="R4" s="39"/>
      <c r="S4" s="115"/>
      <c r="T4" s="121"/>
      <c r="U4" s="65"/>
      <c r="V4" s="65"/>
      <c r="W4" s="65"/>
      <c r="AE4" s="2" t="s">
        <v>41</v>
      </c>
      <c r="AG4" s="2" t="s">
        <v>115</v>
      </c>
    </row>
    <row r="5" spans="1:36" ht="15.75" customHeight="1" x14ac:dyDescent="0.25">
      <c r="A5" s="25"/>
      <c r="B5" s="35"/>
      <c r="C5" s="440" t="s">
        <v>129</v>
      </c>
      <c r="D5" s="441"/>
      <c r="E5" s="441"/>
      <c r="F5" s="442"/>
      <c r="G5" s="126"/>
      <c r="H5" s="440" t="s">
        <v>67</v>
      </c>
      <c r="I5" s="441"/>
      <c r="J5" s="442"/>
      <c r="K5" s="40"/>
      <c r="L5" s="40"/>
      <c r="M5" s="82"/>
      <c r="N5" s="82"/>
      <c r="O5" s="82"/>
      <c r="P5" s="36"/>
      <c r="Q5" s="447"/>
      <c r="R5" s="448"/>
      <c r="S5" s="116"/>
      <c r="T5" s="120"/>
      <c r="U5" s="7"/>
      <c r="V5" s="7"/>
      <c r="W5" s="7"/>
      <c r="AE5" s="2" t="s">
        <v>67</v>
      </c>
      <c r="AG5" s="2" t="s">
        <v>124</v>
      </c>
    </row>
    <row r="6" spans="1:36" ht="11.25" customHeight="1" x14ac:dyDescent="0.25">
      <c r="A6" s="25"/>
      <c r="B6" s="35"/>
      <c r="C6" s="36"/>
      <c r="D6" s="37"/>
      <c r="E6" s="37"/>
      <c r="F6" s="37"/>
      <c r="G6" s="37"/>
      <c r="H6" s="37"/>
      <c r="I6" s="37"/>
      <c r="J6" s="37"/>
      <c r="K6" s="37"/>
      <c r="L6" s="37"/>
      <c r="M6" s="82"/>
      <c r="N6" s="82"/>
      <c r="O6" s="82"/>
      <c r="P6" s="39"/>
      <c r="Q6" s="39"/>
      <c r="R6" s="39"/>
      <c r="S6" s="115"/>
      <c r="T6" s="121"/>
      <c r="U6" s="65"/>
      <c r="V6" s="65"/>
      <c r="W6" s="65"/>
      <c r="AG6" s="2" t="s">
        <v>119</v>
      </c>
    </row>
    <row r="7" spans="1:36" ht="18.75" customHeight="1" x14ac:dyDescent="0.25">
      <c r="A7" s="25"/>
      <c r="B7" s="35"/>
      <c r="C7" s="443" t="s">
        <v>111</v>
      </c>
      <c r="D7" s="443"/>
      <c r="E7" s="443"/>
      <c r="F7" s="443"/>
      <c r="G7" s="37"/>
      <c r="H7" s="37"/>
      <c r="I7" s="37"/>
      <c r="J7" s="37"/>
      <c r="K7" s="37"/>
      <c r="L7" s="37"/>
      <c r="M7" s="37"/>
      <c r="N7" s="37" t="s">
        <v>130</v>
      </c>
      <c r="O7" s="39"/>
      <c r="P7" s="36"/>
      <c r="Q7" s="449"/>
      <c r="R7" s="449"/>
      <c r="S7" s="116"/>
      <c r="T7" s="120"/>
      <c r="U7" s="7"/>
      <c r="V7" s="7"/>
      <c r="W7" s="7"/>
      <c r="AG7" s="2" t="s">
        <v>122</v>
      </c>
    </row>
    <row r="8" spans="1:36" ht="15.75" customHeight="1" x14ac:dyDescent="0.25">
      <c r="A8" s="25"/>
      <c r="B8" s="35"/>
      <c r="C8" s="440" t="s">
        <v>122</v>
      </c>
      <c r="D8" s="441"/>
      <c r="E8" s="441"/>
      <c r="F8" s="442"/>
      <c r="G8" s="127"/>
      <c r="H8" s="41"/>
      <c r="I8" s="69" t="s">
        <v>101</v>
      </c>
      <c r="J8" s="450">
        <v>40338</v>
      </c>
      <c r="K8" s="451"/>
      <c r="L8" s="71" t="s">
        <v>100</v>
      </c>
      <c r="M8" s="139">
        <v>0.41666666666666669</v>
      </c>
      <c r="N8" s="37"/>
      <c r="O8" s="40"/>
      <c r="P8" s="39"/>
      <c r="Q8" s="39"/>
      <c r="R8" s="39"/>
      <c r="S8" s="115"/>
      <c r="T8" s="121"/>
      <c r="U8" s="65"/>
      <c r="V8" s="65"/>
      <c r="W8" s="65"/>
      <c r="AG8" s="2" t="s">
        <v>114</v>
      </c>
    </row>
    <row r="9" spans="1:36" ht="6.95" customHeight="1" x14ac:dyDescent="0.25">
      <c r="A9" s="25"/>
      <c r="B9" s="35"/>
      <c r="C9" s="36"/>
      <c r="D9" s="37"/>
      <c r="E9" s="37"/>
      <c r="F9" s="37"/>
      <c r="G9" s="37"/>
      <c r="H9" s="37"/>
      <c r="I9" s="70"/>
      <c r="J9" s="37"/>
      <c r="K9" s="37"/>
      <c r="L9" s="70"/>
      <c r="M9" s="140"/>
      <c r="N9" s="37"/>
      <c r="O9" s="37"/>
      <c r="P9" s="36"/>
      <c r="Q9" s="36"/>
      <c r="R9" s="36"/>
      <c r="S9" s="116"/>
      <c r="T9" s="120"/>
      <c r="U9" s="7"/>
      <c r="V9" s="7"/>
      <c r="W9" s="7"/>
      <c r="AG9" s="2" t="s">
        <v>112</v>
      </c>
    </row>
    <row r="10" spans="1:36" ht="15.75" customHeight="1" x14ac:dyDescent="0.3">
      <c r="A10" s="25"/>
      <c r="B10" s="35"/>
      <c r="C10" s="36"/>
      <c r="D10" s="37"/>
      <c r="E10" s="39"/>
      <c r="F10" s="39"/>
      <c r="G10" s="37"/>
      <c r="H10" s="37"/>
      <c r="I10" s="69" t="s">
        <v>102</v>
      </c>
      <c r="J10" s="450">
        <v>40344</v>
      </c>
      <c r="K10" s="451"/>
      <c r="L10" s="71" t="s">
        <v>100</v>
      </c>
      <c r="M10" s="139">
        <v>0.39583333333333331</v>
      </c>
      <c r="N10" s="37"/>
      <c r="O10" s="66"/>
      <c r="P10" s="39"/>
      <c r="Q10" s="39"/>
      <c r="R10" s="39"/>
      <c r="S10" s="115"/>
      <c r="T10" s="121"/>
      <c r="U10" s="65"/>
      <c r="V10" s="65"/>
      <c r="W10" s="65"/>
      <c r="AA10" s="64"/>
      <c r="AG10" s="2" t="s">
        <v>113</v>
      </c>
    </row>
    <row r="11" spans="1:36" ht="0.75" customHeight="1" thickBot="1" x14ac:dyDescent="0.3">
      <c r="A11" s="25"/>
      <c r="B11" s="35"/>
      <c r="C11" s="36"/>
      <c r="D11" s="37"/>
      <c r="E11" s="39"/>
      <c r="F11" s="39"/>
      <c r="G11" s="42"/>
      <c r="H11" s="42"/>
      <c r="I11" s="39"/>
      <c r="J11" s="39"/>
      <c r="K11" s="39"/>
      <c r="L11" s="39"/>
      <c r="M11" s="39"/>
      <c r="N11" s="39"/>
      <c r="O11" s="39"/>
      <c r="P11" s="39"/>
      <c r="Q11" s="36"/>
      <c r="R11" s="113"/>
      <c r="S11" s="117"/>
      <c r="T11" s="120"/>
      <c r="U11" s="7"/>
      <c r="V11" s="7"/>
      <c r="W11" s="7"/>
      <c r="AG11" s="2" t="s">
        <v>118</v>
      </c>
    </row>
    <row r="12" spans="1:36" s="53" customFormat="1" ht="44.25" customHeight="1" thickBot="1" x14ac:dyDescent="0.3">
      <c r="A12" s="52"/>
      <c r="B12" s="56"/>
      <c r="C12" s="119" t="s">
        <v>0</v>
      </c>
      <c r="D12" s="92" t="s">
        <v>38</v>
      </c>
      <c r="E12" s="98" t="s">
        <v>1</v>
      </c>
      <c r="F12" s="94" t="s">
        <v>71</v>
      </c>
      <c r="G12" s="98" t="s">
        <v>74</v>
      </c>
      <c r="H12" s="95" t="s">
        <v>71</v>
      </c>
      <c r="I12" s="452" t="s">
        <v>97</v>
      </c>
      <c r="J12" s="453"/>
      <c r="K12" s="96" t="s">
        <v>69</v>
      </c>
      <c r="L12" s="95" t="s">
        <v>71</v>
      </c>
      <c r="M12" s="93" t="s">
        <v>2</v>
      </c>
      <c r="N12" s="97" t="s">
        <v>107</v>
      </c>
      <c r="O12" s="98" t="s">
        <v>72</v>
      </c>
      <c r="P12" s="95" t="s">
        <v>71</v>
      </c>
      <c r="Q12" s="97" t="s">
        <v>3</v>
      </c>
      <c r="R12" s="99" t="s">
        <v>4</v>
      </c>
      <c r="S12" s="102" t="s">
        <v>108</v>
      </c>
      <c r="T12" s="122"/>
      <c r="X12" s="53" t="s">
        <v>47</v>
      </c>
      <c r="AA12" s="53" t="s">
        <v>104</v>
      </c>
      <c r="AB12" s="53" t="s">
        <v>44</v>
      </c>
      <c r="AC12" s="53" t="s">
        <v>66</v>
      </c>
      <c r="AF12" s="54"/>
      <c r="AG12" s="2" t="s">
        <v>116</v>
      </c>
      <c r="AJ12" s="55" t="s">
        <v>42</v>
      </c>
    </row>
    <row r="13" spans="1:36" ht="25.5" customHeight="1" x14ac:dyDescent="0.25">
      <c r="A13" s="25"/>
      <c r="B13" s="43"/>
      <c r="C13" s="129">
        <v>40339</v>
      </c>
      <c r="D13" s="132">
        <v>2</v>
      </c>
      <c r="E13" s="49" t="s">
        <v>91</v>
      </c>
      <c r="F13" s="166">
        <f>AB13</f>
        <v>828</v>
      </c>
      <c r="G13" s="47" t="s">
        <v>79</v>
      </c>
      <c r="H13" s="158">
        <f>AA13</f>
        <v>37.5</v>
      </c>
      <c r="I13" s="49" t="s">
        <v>64</v>
      </c>
      <c r="J13" s="47" t="s">
        <v>50</v>
      </c>
      <c r="K13" s="72">
        <v>4</v>
      </c>
      <c r="L13" s="160">
        <f t="shared" ref="L13:L29" si="0">IF($K13&gt;0,$AC13*$K13," ")</f>
        <v>32</v>
      </c>
      <c r="M13" s="49" t="s">
        <v>33</v>
      </c>
      <c r="N13" s="73">
        <v>25</v>
      </c>
      <c r="O13" s="74">
        <v>900</v>
      </c>
      <c r="P13" s="169">
        <f>IF(O13&gt;0,O13*0.46," ")</f>
        <v>414</v>
      </c>
      <c r="Q13" s="75">
        <f t="shared" ref="Q13:Q29" si="1">IF(D13&gt;0,X13," ")</f>
        <v>1336.5</v>
      </c>
      <c r="R13" s="163"/>
      <c r="S13" s="103"/>
      <c r="T13" s="112"/>
      <c r="X13" s="5">
        <f>(AA13+AB13+(AC13*K13))+IF(O13&lt;0,0,(O13*0.46))+N13</f>
        <v>1336.5</v>
      </c>
      <c r="AA13" s="26">
        <f t="shared" ref="AA13:AA29" si="2">IF(ISNA(VLOOKUP($G13,$AH$34:$AI$52,2,FALSE))=TRUE, ,VLOOKUP($G13,$AH$34:$AI$52,2,FALSE))</f>
        <v>37.5</v>
      </c>
      <c r="AB13" s="2">
        <f>IF(ISNA(VLOOKUP($E13,$AF$22:$AH$28,3,FALSE))=TRUE, ,VLOOKUP($E13,$AF$22:$AH$28,3,FALSE))</f>
        <v>828</v>
      </c>
      <c r="AC13" s="2">
        <f>IF($K13=0,0, IF($AB76=1,(VLOOKUP($J13,$AH$78:$AI$91,2)),IF($AB76=2,(VLOOKUP($J13,$AH$78:$AJ$91,3)),IF($AB76=3,(VLOOKUP($J13,$AH$78:$AK$91,4)),IF($AB76=4,(VLOOKUP($J13,$AH$78:$AL$91,5)),)))))</f>
        <v>8</v>
      </c>
      <c r="AE13" s="3"/>
      <c r="AG13" s="2" t="s">
        <v>121</v>
      </c>
      <c r="AH13" s="6"/>
      <c r="AJ13" s="2" t="s">
        <v>39</v>
      </c>
    </row>
    <row r="14" spans="1:36" ht="25.5" customHeight="1" x14ac:dyDescent="0.25">
      <c r="A14" s="25"/>
      <c r="B14" s="43"/>
      <c r="C14" s="130">
        <v>40343</v>
      </c>
      <c r="D14" s="133">
        <v>2</v>
      </c>
      <c r="E14" s="50" t="s">
        <v>94</v>
      </c>
      <c r="F14" s="167">
        <f t="shared" ref="F14:F29" si="3">AB14</f>
        <v>414</v>
      </c>
      <c r="G14" s="48" t="s">
        <v>109</v>
      </c>
      <c r="H14" s="158">
        <f>AA14</f>
        <v>33</v>
      </c>
      <c r="I14" s="50" t="s">
        <v>65</v>
      </c>
      <c r="J14" s="48" t="s">
        <v>49</v>
      </c>
      <c r="K14" s="76">
        <v>4</v>
      </c>
      <c r="L14" s="161">
        <f>IF($K14&gt;0,$AC14*$K14," ")</f>
        <v>0</v>
      </c>
      <c r="M14" s="50" t="s">
        <v>32</v>
      </c>
      <c r="N14" s="77">
        <v>45</v>
      </c>
      <c r="O14" s="78">
        <v>34</v>
      </c>
      <c r="P14" s="169">
        <f>IF(O14&gt;0,O14*0.46," ")</f>
        <v>15.64</v>
      </c>
      <c r="Q14" s="75">
        <f>IF(D14&gt;0,X14," ")</f>
        <v>507.64</v>
      </c>
      <c r="R14" s="100"/>
      <c r="S14" s="103"/>
      <c r="T14" s="112"/>
      <c r="X14" s="5">
        <f t="shared" ref="X14:X29" si="4">(AA14+AB14+(AC14*K14))+IF(O14&lt;0,0,(O14*0.46))+N14</f>
        <v>507.64</v>
      </c>
      <c r="AA14" s="26">
        <f t="shared" si="2"/>
        <v>33</v>
      </c>
      <c r="AB14" s="2">
        <f t="shared" ref="AB14:AB29" si="5">IF(ISNA(VLOOKUP($E14,$AF$22:$AH$28,3,FALSE))=TRUE, ,VLOOKUP($E14,$AF$22:$AH$28,3,FALSE))</f>
        <v>414</v>
      </c>
      <c r="AC14" s="2">
        <f>IF($K14=0,0, IF($AB77=1,(VLOOKUP($J14,$AH$78:$AI$92,2)),IF($AB77=2,(VLOOKUP($J14,$AH$78:$AJ$92,3)),IF($AB77=3,(VLOOKUP($J14,$AH$78:$AK$92,4)),IF($AB77=4,(VLOOKUP($J14,$AH$78:$AL$92,5)),)))))</f>
        <v>0</v>
      </c>
      <c r="AE14" s="3"/>
      <c r="AG14" s="2" t="s">
        <v>117</v>
      </c>
      <c r="AH14" s="6"/>
      <c r="AJ14" s="2" t="s">
        <v>6</v>
      </c>
    </row>
    <row r="15" spans="1:36" ht="25.5" customHeight="1" x14ac:dyDescent="0.25">
      <c r="A15" s="25"/>
      <c r="B15" s="43"/>
      <c r="C15" s="130">
        <v>40343</v>
      </c>
      <c r="D15" s="133">
        <v>4</v>
      </c>
      <c r="E15" s="50" t="s">
        <v>93</v>
      </c>
      <c r="F15" s="167">
        <f t="shared" si="3"/>
        <v>14.7</v>
      </c>
      <c r="G15" s="48" t="s">
        <v>103</v>
      </c>
      <c r="H15" s="158">
        <f t="shared" ref="H15:H29" si="6">AA15</f>
        <v>30</v>
      </c>
      <c r="I15" s="50" t="s">
        <v>68</v>
      </c>
      <c r="J15" s="48" t="s">
        <v>51</v>
      </c>
      <c r="K15" s="76">
        <v>2</v>
      </c>
      <c r="L15" s="161">
        <f t="shared" si="0"/>
        <v>16</v>
      </c>
      <c r="M15" s="50"/>
      <c r="N15" s="77"/>
      <c r="O15" s="78"/>
      <c r="P15" s="169" t="str">
        <f>IF(O15&gt;0,O15*0.46," ")</f>
        <v xml:space="preserve"> </v>
      </c>
      <c r="Q15" s="75">
        <f>IF(D15&gt;0,X15," ")</f>
        <v>60.7</v>
      </c>
      <c r="R15" s="100"/>
      <c r="S15" s="103"/>
      <c r="T15" s="112"/>
      <c r="U15" s="5"/>
      <c r="X15" s="5">
        <f t="shared" si="4"/>
        <v>60.7</v>
      </c>
      <c r="AA15" s="26">
        <f t="shared" si="2"/>
        <v>30</v>
      </c>
      <c r="AB15" s="2">
        <f t="shared" si="5"/>
        <v>14.7</v>
      </c>
      <c r="AC15" s="2">
        <f t="shared" ref="AC15:AC29" si="7">IF($K15=0,0, IF($AB78=1,(VLOOKUP($J15,$AH$78:$AI$92,2)),IF($AB78=2,(VLOOKUP($J15,$AH$78:$AJ$92,3)),IF($AB78=3,(VLOOKUP($J15,$AH$78:$AK$92,4)),IF($AB78=4,(VLOOKUP($J15,$AH$78:$AL$92,5)),)))))</f>
        <v>8</v>
      </c>
      <c r="AE15" s="3"/>
      <c r="AG15" s="128" t="s">
        <v>120</v>
      </c>
      <c r="AH15" s="6"/>
      <c r="AJ15" s="2" t="s">
        <v>45</v>
      </c>
    </row>
    <row r="16" spans="1:36" ht="25.5" customHeight="1" x14ac:dyDescent="0.25">
      <c r="A16" s="25"/>
      <c r="B16" s="43"/>
      <c r="C16" s="130"/>
      <c r="D16" s="133"/>
      <c r="E16" s="50"/>
      <c r="F16" s="167">
        <f t="shared" si="3"/>
        <v>0</v>
      </c>
      <c r="G16" s="48"/>
      <c r="H16" s="157">
        <f t="shared" si="6"/>
        <v>0</v>
      </c>
      <c r="I16" s="50"/>
      <c r="J16" s="48"/>
      <c r="K16" s="76"/>
      <c r="L16" s="161" t="str">
        <f t="shared" si="0"/>
        <v xml:space="preserve"> </v>
      </c>
      <c r="M16" s="50"/>
      <c r="N16" s="77"/>
      <c r="O16" s="78"/>
      <c r="P16" s="170" t="str">
        <f t="shared" ref="P16:P29" si="8">IF(O16&gt;0,O16*0.46," ")</f>
        <v xml:space="preserve"> </v>
      </c>
      <c r="Q16" s="75" t="str">
        <f t="shared" si="1"/>
        <v xml:space="preserve"> </v>
      </c>
      <c r="R16" s="100"/>
      <c r="S16" s="103"/>
      <c r="T16" s="112"/>
      <c r="X16" s="5">
        <f t="shared" si="4"/>
        <v>0</v>
      </c>
      <c r="AA16" s="26">
        <f t="shared" si="2"/>
        <v>0</v>
      </c>
      <c r="AB16" s="2">
        <f t="shared" si="5"/>
        <v>0</v>
      </c>
      <c r="AC16" s="2">
        <f t="shared" si="7"/>
        <v>0</v>
      </c>
      <c r="AE16" s="3"/>
      <c r="AG16" s="2" t="s">
        <v>123</v>
      </c>
      <c r="AH16" s="6"/>
      <c r="AJ16" s="2" t="s">
        <v>25</v>
      </c>
    </row>
    <row r="17" spans="1:39" ht="25.5" customHeight="1" x14ac:dyDescent="0.25">
      <c r="A17" s="25"/>
      <c r="B17" s="43"/>
      <c r="C17" s="130"/>
      <c r="D17" s="133"/>
      <c r="E17" s="50"/>
      <c r="F17" s="167">
        <f t="shared" si="3"/>
        <v>0</v>
      </c>
      <c r="G17" s="48"/>
      <c r="H17" s="157">
        <f t="shared" si="6"/>
        <v>0</v>
      </c>
      <c r="I17" s="50"/>
      <c r="J17" s="48"/>
      <c r="K17" s="76"/>
      <c r="L17" s="161" t="str">
        <f t="shared" si="0"/>
        <v xml:space="preserve"> </v>
      </c>
      <c r="M17" s="50"/>
      <c r="N17" s="77"/>
      <c r="O17" s="78"/>
      <c r="P17" s="170" t="str">
        <f t="shared" si="8"/>
        <v xml:space="preserve"> </v>
      </c>
      <c r="Q17" s="75" t="str">
        <f t="shared" si="1"/>
        <v xml:space="preserve"> </v>
      </c>
      <c r="R17" s="100"/>
      <c r="S17" s="103"/>
      <c r="T17" s="112"/>
      <c r="X17" s="5">
        <f t="shared" si="4"/>
        <v>0</v>
      </c>
      <c r="AA17" s="26">
        <f t="shared" si="2"/>
        <v>0</v>
      </c>
      <c r="AB17" s="2">
        <f t="shared" si="5"/>
        <v>0</v>
      </c>
      <c r="AC17" s="2">
        <f t="shared" si="7"/>
        <v>0</v>
      </c>
      <c r="AE17" s="3"/>
      <c r="AH17" s="6"/>
      <c r="AJ17" s="2" t="s">
        <v>32</v>
      </c>
    </row>
    <row r="18" spans="1:39" ht="25.5" customHeight="1" x14ac:dyDescent="0.25">
      <c r="A18" s="25"/>
      <c r="B18" s="43"/>
      <c r="C18" s="130"/>
      <c r="D18" s="133"/>
      <c r="E18" s="50"/>
      <c r="F18" s="167">
        <f t="shared" si="3"/>
        <v>0</v>
      </c>
      <c r="G18" s="48"/>
      <c r="H18" s="157">
        <f t="shared" si="6"/>
        <v>0</v>
      </c>
      <c r="I18" s="50"/>
      <c r="J18" s="48"/>
      <c r="K18" s="76"/>
      <c r="L18" s="161" t="str">
        <f t="shared" si="0"/>
        <v xml:space="preserve"> </v>
      </c>
      <c r="M18" s="50"/>
      <c r="N18" s="77"/>
      <c r="O18" s="78"/>
      <c r="P18" s="170" t="str">
        <f t="shared" si="8"/>
        <v xml:space="preserve"> </v>
      </c>
      <c r="Q18" s="75" t="str">
        <f t="shared" si="1"/>
        <v xml:space="preserve"> </v>
      </c>
      <c r="R18" s="100"/>
      <c r="S18" s="103"/>
      <c r="T18" s="112"/>
      <c r="X18" s="5">
        <f t="shared" si="4"/>
        <v>0</v>
      </c>
      <c r="AA18" s="26">
        <f t="shared" si="2"/>
        <v>0</v>
      </c>
      <c r="AB18" s="2">
        <f t="shared" si="5"/>
        <v>0</v>
      </c>
      <c r="AC18" s="2">
        <f t="shared" si="7"/>
        <v>0</v>
      </c>
      <c r="AE18" s="3"/>
      <c r="AH18" s="6"/>
      <c r="AJ18" s="2" t="s">
        <v>33</v>
      </c>
    </row>
    <row r="19" spans="1:39" ht="25.5" customHeight="1" x14ac:dyDescent="0.25">
      <c r="A19" s="25"/>
      <c r="B19" s="43"/>
      <c r="C19" s="130"/>
      <c r="D19" s="133"/>
      <c r="E19" s="50"/>
      <c r="F19" s="167">
        <f t="shared" si="3"/>
        <v>0</v>
      </c>
      <c r="G19" s="48"/>
      <c r="H19" s="157">
        <f t="shared" si="6"/>
        <v>0</v>
      </c>
      <c r="I19" s="50"/>
      <c r="J19" s="48"/>
      <c r="K19" s="76"/>
      <c r="L19" s="161" t="str">
        <f t="shared" si="0"/>
        <v xml:space="preserve"> </v>
      </c>
      <c r="M19" s="50"/>
      <c r="N19" s="77"/>
      <c r="O19" s="78"/>
      <c r="P19" s="170" t="str">
        <f t="shared" si="8"/>
        <v xml:space="preserve"> </v>
      </c>
      <c r="Q19" s="75" t="str">
        <f t="shared" si="1"/>
        <v xml:space="preserve"> </v>
      </c>
      <c r="R19" s="100"/>
      <c r="S19" s="103"/>
      <c r="T19" s="112"/>
      <c r="X19" s="5">
        <f t="shared" si="4"/>
        <v>0</v>
      </c>
      <c r="AA19" s="26">
        <f t="shared" si="2"/>
        <v>0</v>
      </c>
      <c r="AB19" s="2">
        <f t="shared" si="5"/>
        <v>0</v>
      </c>
      <c r="AC19" s="2">
        <f t="shared" si="7"/>
        <v>0</v>
      </c>
      <c r="AE19" s="3"/>
      <c r="AH19" s="6"/>
      <c r="AJ19" s="2" t="s">
        <v>34</v>
      </c>
    </row>
    <row r="20" spans="1:39" ht="25.5" customHeight="1" x14ac:dyDescent="0.25">
      <c r="A20" s="25"/>
      <c r="B20" s="43"/>
      <c r="C20" s="130"/>
      <c r="D20" s="133"/>
      <c r="E20" s="50"/>
      <c r="F20" s="167">
        <f t="shared" si="3"/>
        <v>0</v>
      </c>
      <c r="G20" s="48"/>
      <c r="H20" s="157">
        <f t="shared" si="6"/>
        <v>0</v>
      </c>
      <c r="I20" s="50"/>
      <c r="J20" s="48"/>
      <c r="K20" s="76"/>
      <c r="L20" s="161" t="str">
        <f t="shared" si="0"/>
        <v xml:space="preserve"> </v>
      </c>
      <c r="M20" s="50"/>
      <c r="N20" s="77"/>
      <c r="O20" s="78"/>
      <c r="P20" s="170" t="str">
        <f t="shared" si="8"/>
        <v xml:space="preserve"> </v>
      </c>
      <c r="Q20" s="75" t="str">
        <f t="shared" si="1"/>
        <v xml:space="preserve"> </v>
      </c>
      <c r="R20" s="100"/>
      <c r="S20" s="103"/>
      <c r="T20" s="112"/>
      <c r="X20" s="5">
        <f t="shared" si="4"/>
        <v>0</v>
      </c>
      <c r="AA20" s="26">
        <f t="shared" si="2"/>
        <v>0</v>
      </c>
      <c r="AB20" s="2">
        <f t="shared" si="5"/>
        <v>0</v>
      </c>
      <c r="AC20" s="2">
        <f t="shared" si="7"/>
        <v>0</v>
      </c>
      <c r="AE20" s="3"/>
      <c r="AJ20" s="2" t="s">
        <v>35</v>
      </c>
    </row>
    <row r="21" spans="1:39" ht="25.5" customHeight="1" x14ac:dyDescent="0.25">
      <c r="A21" s="25"/>
      <c r="B21" s="43"/>
      <c r="C21" s="130"/>
      <c r="D21" s="133"/>
      <c r="E21" s="50"/>
      <c r="F21" s="167">
        <f t="shared" si="3"/>
        <v>0</v>
      </c>
      <c r="G21" s="48"/>
      <c r="H21" s="157">
        <f t="shared" si="6"/>
        <v>0</v>
      </c>
      <c r="I21" s="50"/>
      <c r="J21" s="48"/>
      <c r="K21" s="76"/>
      <c r="L21" s="161" t="str">
        <f t="shared" si="0"/>
        <v xml:space="preserve"> </v>
      </c>
      <c r="M21" s="50"/>
      <c r="N21" s="77"/>
      <c r="O21" s="78"/>
      <c r="P21" s="170" t="str">
        <f t="shared" si="8"/>
        <v xml:space="preserve"> </v>
      </c>
      <c r="Q21" s="75" t="str">
        <f t="shared" si="1"/>
        <v xml:space="preserve"> </v>
      </c>
      <c r="R21" s="100"/>
      <c r="S21" s="103"/>
      <c r="T21" s="112"/>
      <c r="X21" s="5">
        <f t="shared" si="4"/>
        <v>0</v>
      </c>
      <c r="AA21" s="26">
        <f t="shared" si="2"/>
        <v>0</v>
      </c>
      <c r="AB21" s="2">
        <f t="shared" si="5"/>
        <v>0</v>
      </c>
      <c r="AC21" s="2">
        <f t="shared" si="7"/>
        <v>0</v>
      </c>
      <c r="AE21" s="3"/>
      <c r="AF21" s="18" t="s">
        <v>37</v>
      </c>
      <c r="AG21" s="5">
        <v>0.46</v>
      </c>
      <c r="AH21" s="6">
        <v>0.49</v>
      </c>
      <c r="AJ21" s="2" t="s">
        <v>43</v>
      </c>
    </row>
    <row r="22" spans="1:39" ht="25.5" customHeight="1" x14ac:dyDescent="0.25">
      <c r="A22" s="25"/>
      <c r="B22" s="43"/>
      <c r="C22" s="130"/>
      <c r="D22" s="133"/>
      <c r="E22" s="50"/>
      <c r="F22" s="167">
        <f t="shared" si="3"/>
        <v>0</v>
      </c>
      <c r="G22" s="48"/>
      <c r="H22" s="157">
        <f t="shared" si="6"/>
        <v>0</v>
      </c>
      <c r="I22" s="50"/>
      <c r="J22" s="48"/>
      <c r="K22" s="76"/>
      <c r="L22" s="161" t="str">
        <f t="shared" si="0"/>
        <v xml:space="preserve"> </v>
      </c>
      <c r="M22" s="50"/>
      <c r="N22" s="77"/>
      <c r="O22" s="78"/>
      <c r="P22" s="170" t="str">
        <f t="shared" si="8"/>
        <v xml:space="preserve"> </v>
      </c>
      <c r="Q22" s="75" t="str">
        <f t="shared" si="1"/>
        <v xml:space="preserve"> </v>
      </c>
      <c r="R22" s="100"/>
      <c r="S22" s="103"/>
      <c r="T22" s="112"/>
      <c r="X22" s="5">
        <f t="shared" si="4"/>
        <v>0</v>
      </c>
      <c r="AA22" s="26">
        <f t="shared" si="2"/>
        <v>0</v>
      </c>
      <c r="AB22" s="2">
        <f t="shared" si="5"/>
        <v>0</v>
      </c>
      <c r="AC22" s="2">
        <f t="shared" si="7"/>
        <v>0</v>
      </c>
      <c r="AE22" s="3"/>
      <c r="AF22" s="4" t="s">
        <v>90</v>
      </c>
      <c r="AG22" s="19">
        <v>500</v>
      </c>
      <c r="AH22" s="6">
        <f>AG22*$AG$21</f>
        <v>230</v>
      </c>
      <c r="AJ22" s="2" t="s">
        <v>73</v>
      </c>
    </row>
    <row r="23" spans="1:39" ht="25.5" customHeight="1" x14ac:dyDescent="0.25">
      <c r="A23" s="25"/>
      <c r="B23" s="43"/>
      <c r="C23" s="130"/>
      <c r="D23" s="133"/>
      <c r="E23" s="50"/>
      <c r="F23" s="167">
        <f t="shared" si="3"/>
        <v>0</v>
      </c>
      <c r="G23" s="48"/>
      <c r="H23" s="157">
        <f t="shared" si="6"/>
        <v>0</v>
      </c>
      <c r="I23" s="50"/>
      <c r="J23" s="48"/>
      <c r="K23" s="76"/>
      <c r="L23" s="161" t="str">
        <f t="shared" si="0"/>
        <v xml:space="preserve"> </v>
      </c>
      <c r="M23" s="50"/>
      <c r="N23" s="77"/>
      <c r="O23" s="78"/>
      <c r="P23" s="170" t="str">
        <f t="shared" si="8"/>
        <v xml:space="preserve"> </v>
      </c>
      <c r="Q23" s="75" t="str">
        <f t="shared" si="1"/>
        <v xml:space="preserve"> </v>
      </c>
      <c r="R23" s="100"/>
      <c r="S23" s="103"/>
      <c r="T23" s="112"/>
      <c r="X23" s="5">
        <f t="shared" si="4"/>
        <v>0</v>
      </c>
      <c r="AA23" s="26">
        <f t="shared" si="2"/>
        <v>0</v>
      </c>
      <c r="AB23" s="2">
        <f t="shared" si="5"/>
        <v>0</v>
      </c>
      <c r="AC23" s="2">
        <f t="shared" si="7"/>
        <v>0</v>
      </c>
      <c r="AE23" s="3"/>
      <c r="AF23" s="4" t="s">
        <v>91</v>
      </c>
      <c r="AG23" s="19">
        <v>1800</v>
      </c>
      <c r="AH23" s="6">
        <f>AG23*$AG$21</f>
        <v>828</v>
      </c>
      <c r="AJ23" s="7"/>
    </row>
    <row r="24" spans="1:39" ht="25.5" customHeight="1" x14ac:dyDescent="0.25">
      <c r="A24" s="25"/>
      <c r="B24" s="43"/>
      <c r="C24" s="130"/>
      <c r="D24" s="133"/>
      <c r="E24" s="50"/>
      <c r="F24" s="167">
        <f t="shared" si="3"/>
        <v>0</v>
      </c>
      <c r="G24" s="48"/>
      <c r="H24" s="157">
        <f t="shared" si="6"/>
        <v>0</v>
      </c>
      <c r="I24" s="50"/>
      <c r="J24" s="48"/>
      <c r="K24" s="76"/>
      <c r="L24" s="161" t="str">
        <f t="shared" si="0"/>
        <v xml:space="preserve"> </v>
      </c>
      <c r="M24" s="50"/>
      <c r="N24" s="77"/>
      <c r="O24" s="78"/>
      <c r="P24" s="170" t="str">
        <f t="shared" si="8"/>
        <v xml:space="preserve"> </v>
      </c>
      <c r="Q24" s="75" t="str">
        <f t="shared" si="1"/>
        <v xml:space="preserve"> </v>
      </c>
      <c r="R24" s="100"/>
      <c r="S24" s="103"/>
      <c r="T24" s="112"/>
      <c r="X24" s="5">
        <f t="shared" si="4"/>
        <v>0</v>
      </c>
      <c r="AA24" s="26">
        <f t="shared" si="2"/>
        <v>0</v>
      </c>
      <c r="AB24" s="2">
        <f t="shared" si="5"/>
        <v>0</v>
      </c>
      <c r="AC24" s="2">
        <f t="shared" si="7"/>
        <v>0</v>
      </c>
      <c r="AE24" s="3"/>
      <c r="AF24" s="20" t="s">
        <v>92</v>
      </c>
      <c r="AG24" s="23">
        <v>10</v>
      </c>
      <c r="AH24" s="24">
        <f>$AH$21*AG24</f>
        <v>4.9000000000000004</v>
      </c>
    </row>
    <row r="25" spans="1:39" ht="25.5" customHeight="1" x14ac:dyDescent="0.25">
      <c r="A25" s="25"/>
      <c r="B25" s="43"/>
      <c r="C25" s="130"/>
      <c r="D25" s="133"/>
      <c r="E25" s="50"/>
      <c r="F25" s="167">
        <f t="shared" si="3"/>
        <v>0</v>
      </c>
      <c r="G25" s="48"/>
      <c r="H25" s="157">
        <f t="shared" si="6"/>
        <v>0</v>
      </c>
      <c r="I25" s="50"/>
      <c r="J25" s="48"/>
      <c r="K25" s="76"/>
      <c r="L25" s="161" t="str">
        <f t="shared" si="0"/>
        <v xml:space="preserve"> </v>
      </c>
      <c r="M25" s="50"/>
      <c r="N25" s="77"/>
      <c r="O25" s="78"/>
      <c r="P25" s="170" t="str">
        <f t="shared" si="8"/>
        <v xml:space="preserve"> </v>
      </c>
      <c r="Q25" s="75" t="str">
        <f t="shared" si="1"/>
        <v xml:space="preserve"> </v>
      </c>
      <c r="R25" s="100"/>
      <c r="S25" s="103"/>
      <c r="T25" s="112"/>
      <c r="X25" s="5">
        <f t="shared" si="4"/>
        <v>0</v>
      </c>
      <c r="AA25" s="26">
        <f t="shared" si="2"/>
        <v>0</v>
      </c>
      <c r="AB25" s="2">
        <f t="shared" si="5"/>
        <v>0</v>
      </c>
      <c r="AC25" s="2">
        <f t="shared" si="7"/>
        <v>0</v>
      </c>
      <c r="AE25" s="3"/>
      <c r="AF25" s="20" t="s">
        <v>93</v>
      </c>
      <c r="AG25" s="21">
        <v>30</v>
      </c>
      <c r="AH25" s="22">
        <f>AG25*AH21</f>
        <v>14.7</v>
      </c>
    </row>
    <row r="26" spans="1:39" ht="25.5" customHeight="1" x14ac:dyDescent="0.25">
      <c r="A26" s="25"/>
      <c r="B26" s="43"/>
      <c r="C26" s="130"/>
      <c r="D26" s="133"/>
      <c r="E26" s="50"/>
      <c r="F26" s="167">
        <f t="shared" si="3"/>
        <v>0</v>
      </c>
      <c r="G26" s="48"/>
      <c r="H26" s="157">
        <f t="shared" si="6"/>
        <v>0</v>
      </c>
      <c r="I26" s="50"/>
      <c r="J26" s="48"/>
      <c r="K26" s="76"/>
      <c r="L26" s="161" t="str">
        <f t="shared" si="0"/>
        <v xml:space="preserve"> </v>
      </c>
      <c r="M26" s="50"/>
      <c r="N26" s="77"/>
      <c r="O26" s="78"/>
      <c r="P26" s="170" t="str">
        <f t="shared" si="8"/>
        <v xml:space="preserve"> </v>
      </c>
      <c r="Q26" s="75" t="str">
        <f t="shared" si="1"/>
        <v xml:space="preserve"> </v>
      </c>
      <c r="R26" s="100"/>
      <c r="S26" s="103"/>
      <c r="T26" s="112"/>
      <c r="X26" s="5">
        <f t="shared" si="4"/>
        <v>0</v>
      </c>
      <c r="AA26" s="26">
        <f t="shared" si="2"/>
        <v>0</v>
      </c>
      <c r="AB26" s="2">
        <f t="shared" si="5"/>
        <v>0</v>
      </c>
      <c r="AC26" s="2">
        <f t="shared" si="7"/>
        <v>0</v>
      </c>
      <c r="AE26" s="3"/>
      <c r="AF26" s="4" t="s">
        <v>94</v>
      </c>
      <c r="AG26" s="19">
        <v>900</v>
      </c>
      <c r="AH26" s="6">
        <f>AG26*$AG$21</f>
        <v>414</v>
      </c>
    </row>
    <row r="27" spans="1:39" ht="25.5" customHeight="1" x14ac:dyDescent="0.25">
      <c r="A27" s="25"/>
      <c r="B27" s="43"/>
      <c r="C27" s="130"/>
      <c r="D27" s="133"/>
      <c r="E27" s="50"/>
      <c r="F27" s="167">
        <f t="shared" si="3"/>
        <v>0</v>
      </c>
      <c r="G27" s="48"/>
      <c r="H27" s="157">
        <f t="shared" si="6"/>
        <v>0</v>
      </c>
      <c r="I27" s="50"/>
      <c r="J27" s="48"/>
      <c r="K27" s="76"/>
      <c r="L27" s="161" t="str">
        <f t="shared" si="0"/>
        <v xml:space="preserve"> </v>
      </c>
      <c r="M27" s="50"/>
      <c r="N27" s="77"/>
      <c r="O27" s="78"/>
      <c r="P27" s="170" t="str">
        <f t="shared" si="8"/>
        <v xml:space="preserve"> </v>
      </c>
      <c r="Q27" s="75" t="str">
        <f t="shared" si="1"/>
        <v xml:space="preserve"> </v>
      </c>
      <c r="R27" s="100"/>
      <c r="S27" s="103"/>
      <c r="T27" s="112"/>
      <c r="X27" s="5">
        <f t="shared" si="4"/>
        <v>0</v>
      </c>
      <c r="AA27" s="26">
        <f t="shared" si="2"/>
        <v>0</v>
      </c>
      <c r="AB27" s="2">
        <f t="shared" si="5"/>
        <v>0</v>
      </c>
      <c r="AC27" s="2">
        <f t="shared" si="7"/>
        <v>0</v>
      </c>
      <c r="AE27" s="3"/>
      <c r="AF27" s="4" t="s">
        <v>95</v>
      </c>
      <c r="AG27" s="19">
        <v>700</v>
      </c>
      <c r="AH27" s="6">
        <f>AG27*$AG$21</f>
        <v>322</v>
      </c>
    </row>
    <row r="28" spans="1:39" ht="25.5" customHeight="1" x14ac:dyDescent="0.25">
      <c r="A28" s="25"/>
      <c r="B28" s="43"/>
      <c r="C28" s="130"/>
      <c r="D28" s="133"/>
      <c r="E28" s="50"/>
      <c r="F28" s="167">
        <f t="shared" si="3"/>
        <v>0</v>
      </c>
      <c r="G28" s="48"/>
      <c r="H28" s="157">
        <f t="shared" si="6"/>
        <v>0</v>
      </c>
      <c r="I28" s="50"/>
      <c r="J28" s="48"/>
      <c r="K28" s="76"/>
      <c r="L28" s="161" t="str">
        <f t="shared" si="0"/>
        <v xml:space="preserve"> </v>
      </c>
      <c r="M28" s="50"/>
      <c r="N28" s="77"/>
      <c r="O28" s="78"/>
      <c r="P28" s="170" t="str">
        <f t="shared" si="8"/>
        <v xml:space="preserve"> </v>
      </c>
      <c r="Q28" s="75" t="str">
        <f t="shared" si="1"/>
        <v xml:space="preserve"> </v>
      </c>
      <c r="R28" s="100"/>
      <c r="S28" s="103"/>
      <c r="T28" s="112"/>
      <c r="X28" s="5">
        <f t="shared" si="4"/>
        <v>0</v>
      </c>
      <c r="AA28" s="26">
        <f t="shared" si="2"/>
        <v>0</v>
      </c>
      <c r="AB28" s="2">
        <f t="shared" si="5"/>
        <v>0</v>
      </c>
      <c r="AC28" s="2">
        <f t="shared" si="7"/>
        <v>0</v>
      </c>
      <c r="AE28" s="3"/>
      <c r="AF28" s="20" t="s">
        <v>96</v>
      </c>
      <c r="AG28" s="23">
        <v>20</v>
      </c>
      <c r="AH28" s="24">
        <f>$AH$21*AG28</f>
        <v>9.8000000000000007</v>
      </c>
    </row>
    <row r="29" spans="1:39" ht="25.5" customHeight="1" thickBot="1" x14ac:dyDescent="0.3">
      <c r="A29" s="25"/>
      <c r="B29" s="43"/>
      <c r="C29" s="131"/>
      <c r="D29" s="134"/>
      <c r="E29" s="164"/>
      <c r="F29" s="168">
        <f t="shared" si="3"/>
        <v>0</v>
      </c>
      <c r="G29" s="51"/>
      <c r="H29" s="159">
        <f t="shared" si="6"/>
        <v>0</v>
      </c>
      <c r="I29" s="164"/>
      <c r="J29" s="165"/>
      <c r="K29" s="79"/>
      <c r="L29" s="162" t="str">
        <f t="shared" si="0"/>
        <v xml:space="preserve"> </v>
      </c>
      <c r="M29" s="164"/>
      <c r="N29" s="80"/>
      <c r="O29" s="81"/>
      <c r="P29" s="171" t="str">
        <f t="shared" si="8"/>
        <v xml:space="preserve"> </v>
      </c>
      <c r="Q29" s="91" t="str">
        <f t="shared" si="1"/>
        <v xml:space="preserve"> </v>
      </c>
      <c r="R29" s="101"/>
      <c r="S29" s="103"/>
      <c r="T29" s="112"/>
      <c r="X29" s="5">
        <f t="shared" si="4"/>
        <v>0</v>
      </c>
      <c r="AA29" s="26">
        <f t="shared" si="2"/>
        <v>0</v>
      </c>
      <c r="AB29" s="2">
        <f t="shared" si="5"/>
        <v>0</v>
      </c>
      <c r="AC29" s="2">
        <f t="shared" si="7"/>
        <v>0</v>
      </c>
      <c r="AE29" s="3"/>
      <c r="AF29" s="4"/>
      <c r="AG29" s="5"/>
      <c r="AH29" s="5"/>
      <c r="AJ29" s="5"/>
      <c r="AK29" s="19"/>
    </row>
    <row r="30" spans="1:39" ht="21.75" customHeight="1" x14ac:dyDescent="0.3">
      <c r="A30" s="25"/>
      <c r="B30" s="44"/>
      <c r="C30" s="37"/>
      <c r="D30" s="37"/>
      <c r="E30" s="37"/>
      <c r="F30" s="37"/>
      <c r="G30" s="37"/>
      <c r="H30" s="37"/>
      <c r="I30" s="87" t="s">
        <v>0</v>
      </c>
      <c r="J30" s="86">
        <f ca="1">TODAY()</f>
        <v>45517</v>
      </c>
      <c r="K30" s="85"/>
      <c r="L30" s="454" t="s">
        <v>125</v>
      </c>
      <c r="M30" s="454"/>
      <c r="N30" s="454"/>
      <c r="O30" s="454"/>
      <c r="P30" s="37"/>
      <c r="Q30" s="37"/>
      <c r="R30" s="105"/>
      <c r="S30" s="106"/>
      <c r="T30" s="112"/>
      <c r="Z30" s="5"/>
      <c r="AC30" s="26"/>
      <c r="AG30" s="3"/>
      <c r="AH30" s="61"/>
      <c r="AI30" s="62"/>
      <c r="AJ30" s="63"/>
      <c r="AL30" s="5"/>
      <c r="AM30" s="19"/>
    </row>
    <row r="31" spans="1:39" ht="15.75" customHeight="1" x14ac:dyDescent="0.25">
      <c r="A31" s="25"/>
      <c r="B31" s="435" t="s">
        <v>106</v>
      </c>
      <c r="C31" s="436"/>
      <c r="D31" s="436"/>
      <c r="E31" s="445"/>
      <c r="F31" s="446"/>
      <c r="G31" s="37"/>
      <c r="H31" s="37"/>
      <c r="I31" s="82"/>
      <c r="J31" s="84"/>
      <c r="K31" s="84"/>
      <c r="L31" s="143"/>
      <c r="M31" s="144"/>
      <c r="N31" s="145"/>
      <c r="O31" s="146"/>
      <c r="P31" s="37"/>
      <c r="Q31" s="45"/>
      <c r="R31" s="45"/>
      <c r="S31" s="107"/>
      <c r="T31" s="123"/>
      <c r="U31" s="104"/>
      <c r="V31" s="104"/>
      <c r="W31" s="104"/>
      <c r="Z31" s="5"/>
      <c r="AC31" s="26"/>
      <c r="AG31" s="3"/>
      <c r="AH31" s="61"/>
      <c r="AI31" s="62"/>
      <c r="AJ31" s="63"/>
      <c r="AL31" s="5"/>
      <c r="AM31" s="19"/>
    </row>
    <row r="32" spans="1:39" ht="16.5" customHeight="1" thickBot="1" x14ac:dyDescent="0.3">
      <c r="A32" s="25"/>
      <c r="B32" s="44"/>
      <c r="C32" s="37"/>
      <c r="D32" s="37"/>
      <c r="E32" s="37"/>
      <c r="F32" s="37"/>
      <c r="G32" s="37"/>
      <c r="H32" s="37"/>
      <c r="I32" s="83"/>
      <c r="J32" s="40"/>
      <c r="K32" s="40"/>
      <c r="L32" s="147" t="s">
        <v>126</v>
      </c>
      <c r="M32" s="148"/>
      <c r="N32" s="148"/>
      <c r="O32" s="149"/>
      <c r="P32" s="37"/>
      <c r="Q32" s="45"/>
      <c r="R32" s="142" t="s">
        <v>131</v>
      </c>
      <c r="S32" s="108"/>
      <c r="T32" s="124"/>
      <c r="U32" s="14"/>
      <c r="V32" s="14"/>
      <c r="W32" s="14"/>
      <c r="Z32" s="5"/>
      <c r="AC32" s="26"/>
      <c r="AG32" s="3"/>
      <c r="AH32" s="61"/>
      <c r="AI32" s="62"/>
      <c r="AJ32" s="63"/>
      <c r="AL32" s="5"/>
      <c r="AM32" s="19"/>
    </row>
    <row r="33" spans="1:92" ht="15.75" customHeight="1" x14ac:dyDescent="0.25">
      <c r="A33" s="25"/>
      <c r="B33" s="125" t="s">
        <v>105</v>
      </c>
      <c r="C33" s="36"/>
      <c r="D33" s="36"/>
      <c r="E33" s="445"/>
      <c r="F33" s="446"/>
      <c r="G33" s="37"/>
      <c r="H33" s="37"/>
      <c r="I33" s="82"/>
      <c r="J33" s="84"/>
      <c r="K33" s="84"/>
      <c r="L33" s="150"/>
      <c r="M33" s="444"/>
      <c r="N33" s="444"/>
      <c r="O33" s="151"/>
      <c r="P33" s="37"/>
      <c r="Q33" s="46"/>
      <c r="R33" s="437">
        <f>SUM(Q13:Q29)</f>
        <v>1904.84</v>
      </c>
      <c r="S33" s="109"/>
      <c r="T33" s="112"/>
      <c r="AH33" s="7" t="s">
        <v>46</v>
      </c>
      <c r="AK33" s="4"/>
    </row>
    <row r="34" spans="1:92" ht="15.75" customHeight="1" x14ac:dyDescent="0.25">
      <c r="A34" s="25"/>
      <c r="B34" s="44"/>
      <c r="C34" s="37"/>
      <c r="D34" s="37"/>
      <c r="E34" s="37"/>
      <c r="F34" s="37"/>
      <c r="G34" s="37"/>
      <c r="H34" s="37"/>
      <c r="I34" s="84"/>
      <c r="J34" s="37"/>
      <c r="K34" s="37"/>
      <c r="L34" s="147" t="s">
        <v>127</v>
      </c>
      <c r="M34" s="152"/>
      <c r="N34" s="152"/>
      <c r="O34" s="153"/>
      <c r="P34" s="37"/>
      <c r="Q34" s="37"/>
      <c r="R34" s="438"/>
      <c r="S34" s="109"/>
      <c r="T34" s="112"/>
      <c r="AH34" s="59" t="s">
        <v>75</v>
      </c>
      <c r="AI34" s="57">
        <v>16.5</v>
      </c>
    </row>
    <row r="35" spans="1:92" s="1" customFormat="1" ht="16.5" customHeight="1" thickBot="1" x14ac:dyDescent="0.3">
      <c r="A35" s="25"/>
      <c r="B35" s="88"/>
      <c r="C35" s="37"/>
      <c r="D35" s="37"/>
      <c r="E35" s="37"/>
      <c r="F35" s="37"/>
      <c r="G35" s="37"/>
      <c r="H35" s="37"/>
      <c r="I35" s="37"/>
      <c r="J35" s="37"/>
      <c r="K35" s="37"/>
      <c r="L35" s="147"/>
      <c r="M35" s="154"/>
      <c r="N35" s="154"/>
      <c r="O35" s="153"/>
      <c r="P35" s="37"/>
      <c r="Q35" s="37"/>
      <c r="R35" s="439"/>
      <c r="S35" s="109"/>
      <c r="T35" s="11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59" t="s">
        <v>76</v>
      </c>
      <c r="AI35" s="57">
        <v>142.5</v>
      </c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1" customFormat="1" ht="15.75" x14ac:dyDescent="0.25">
      <c r="A36" s="25"/>
      <c r="B36" s="88"/>
      <c r="C36" s="37"/>
      <c r="D36" s="37"/>
      <c r="E36" s="37"/>
      <c r="F36" s="37"/>
      <c r="G36" s="37"/>
      <c r="H36" s="37"/>
      <c r="I36" s="37"/>
      <c r="J36" s="37"/>
      <c r="K36" s="37"/>
      <c r="L36" s="155" t="s">
        <v>128</v>
      </c>
      <c r="M36" s="152"/>
      <c r="N36" s="152"/>
      <c r="O36" s="156"/>
      <c r="P36" s="37"/>
      <c r="Q36" s="37"/>
      <c r="R36" s="138"/>
      <c r="S36" s="109"/>
      <c r="T36" s="11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59" t="s">
        <v>77</v>
      </c>
      <c r="AI36" s="57">
        <v>75.5</v>
      </c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1" customFormat="1" ht="16.5" thickBot="1" x14ac:dyDescent="0.3">
      <c r="A37" s="25"/>
      <c r="B37" s="89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110"/>
      <c r="T37" s="11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59" t="s">
        <v>78</v>
      </c>
      <c r="AI37" s="57">
        <v>130</v>
      </c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1" customFormat="1" ht="15.75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111"/>
      <c r="S38" s="112"/>
      <c r="T38" s="11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59" t="s">
        <v>79</v>
      </c>
      <c r="AI38" s="57">
        <v>37.5</v>
      </c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ht="15.75" x14ac:dyDescent="0.25">
      <c r="AB39" s="5"/>
      <c r="AH39" s="59" t="s">
        <v>80</v>
      </c>
      <c r="AI39" s="57">
        <v>90</v>
      </c>
    </row>
    <row r="40" spans="1:92" ht="15.75" x14ac:dyDescent="0.25">
      <c r="Q40" s="141" t="str">
        <f>T(C8)</f>
        <v>Jean Picard</v>
      </c>
      <c r="AB40" s="5"/>
      <c r="AH40" s="60" t="s">
        <v>81</v>
      </c>
      <c r="AI40" s="58">
        <v>10</v>
      </c>
    </row>
    <row r="41" spans="1:92" ht="15.75" x14ac:dyDescent="0.25">
      <c r="AB41" s="5"/>
      <c r="AH41" s="60" t="s">
        <v>82</v>
      </c>
      <c r="AI41" s="58">
        <v>15</v>
      </c>
    </row>
    <row r="42" spans="1:92" ht="15.75" x14ac:dyDescent="0.25">
      <c r="P42" s="7"/>
      <c r="AH42" s="60" t="s">
        <v>109</v>
      </c>
      <c r="AI42" s="58">
        <v>33</v>
      </c>
    </row>
    <row r="43" spans="1:92" ht="15.75" x14ac:dyDescent="0.25">
      <c r="AH43" s="60" t="s">
        <v>110</v>
      </c>
      <c r="AI43" s="58">
        <f>15+ 27+8</f>
        <v>50</v>
      </c>
    </row>
    <row r="44" spans="1:92" ht="15.75" x14ac:dyDescent="0.25">
      <c r="Z44" s="29"/>
      <c r="AH44" s="60" t="s">
        <v>103</v>
      </c>
      <c r="AI44" s="58">
        <v>30</v>
      </c>
    </row>
    <row r="45" spans="1:92" ht="15.75" x14ac:dyDescent="0.25">
      <c r="C45" s="7"/>
      <c r="Z45" s="29"/>
      <c r="AH45" s="59" t="s">
        <v>83</v>
      </c>
      <c r="AI45" s="57">
        <v>53.5</v>
      </c>
    </row>
    <row r="46" spans="1:92" ht="15.75" x14ac:dyDescent="0.25">
      <c r="Z46" s="29"/>
      <c r="AH46" s="59" t="s">
        <v>84</v>
      </c>
      <c r="AI46" s="57">
        <v>45</v>
      </c>
    </row>
    <row r="47" spans="1:92" ht="15.75" x14ac:dyDescent="0.25">
      <c r="Z47" s="29"/>
      <c r="AH47" s="59" t="s">
        <v>85</v>
      </c>
      <c r="AI47" s="57">
        <v>12</v>
      </c>
    </row>
    <row r="48" spans="1:92" ht="15.75" x14ac:dyDescent="0.25">
      <c r="C48" s="8"/>
      <c r="Z48" s="29"/>
      <c r="AH48" s="59" t="s">
        <v>86</v>
      </c>
      <c r="AI48" s="57">
        <v>54.5</v>
      </c>
    </row>
    <row r="49" spans="3:35" ht="15.75" x14ac:dyDescent="0.25">
      <c r="O49" s="3"/>
      <c r="Z49" s="29"/>
      <c r="AH49" s="59" t="s">
        <v>87</v>
      </c>
      <c r="AI49" s="57">
        <v>75.5</v>
      </c>
    </row>
    <row r="50" spans="3:35" ht="15.75" x14ac:dyDescent="0.25">
      <c r="Z50" s="29"/>
      <c r="AH50" s="60" t="s">
        <v>88</v>
      </c>
      <c r="AI50" s="58">
        <v>27</v>
      </c>
    </row>
    <row r="51" spans="3:35" ht="15.75" x14ac:dyDescent="0.25">
      <c r="Z51" s="29"/>
      <c r="AH51" s="59" t="s">
        <v>89</v>
      </c>
      <c r="AI51" s="57">
        <v>45</v>
      </c>
    </row>
    <row r="52" spans="3:35" ht="15.75" x14ac:dyDescent="0.25">
      <c r="C52" s="7"/>
      <c r="Q52" s="7"/>
      <c r="R52" s="7"/>
      <c r="Z52" s="29"/>
      <c r="AH52" s="59"/>
      <c r="AI52" s="57"/>
    </row>
    <row r="53" spans="3:35" ht="15.75" x14ac:dyDescent="0.25">
      <c r="Z53" s="29"/>
      <c r="AH53" s="60"/>
      <c r="AI53" s="58"/>
    </row>
    <row r="54" spans="3:35" ht="15.75" x14ac:dyDescent="0.25">
      <c r="Z54" s="29"/>
    </row>
    <row r="55" spans="3:35" ht="15.75" x14ac:dyDescent="0.25">
      <c r="Z55" s="29"/>
      <c r="AI55" s="27"/>
    </row>
    <row r="56" spans="3:35" ht="15.75" x14ac:dyDescent="0.25">
      <c r="Z56" s="29"/>
      <c r="AI56" s="27"/>
    </row>
    <row r="57" spans="3:35" ht="15.75" x14ac:dyDescent="0.25">
      <c r="Z57" s="29"/>
      <c r="AI57" s="27"/>
    </row>
    <row r="58" spans="3:35" ht="15.75" x14ac:dyDescent="0.25">
      <c r="Z58" s="29"/>
      <c r="AI58" s="27"/>
    </row>
    <row r="59" spans="3:35" ht="15.75" x14ac:dyDescent="0.25">
      <c r="Z59" s="29"/>
      <c r="AI59" s="27"/>
    </row>
    <row r="60" spans="3:35" ht="15.75" x14ac:dyDescent="0.25">
      <c r="Z60" s="29"/>
      <c r="AI60" s="27"/>
    </row>
    <row r="61" spans="3:35" ht="15.75" x14ac:dyDescent="0.25">
      <c r="Z61" s="29"/>
      <c r="AI61" s="27"/>
    </row>
    <row r="62" spans="3:35" ht="15.75" x14ac:dyDescent="0.25">
      <c r="Z62" s="29"/>
      <c r="AI62" s="27"/>
    </row>
    <row r="63" spans="3:35" ht="15.75" x14ac:dyDescent="0.25">
      <c r="Z63" s="29"/>
      <c r="AI63" s="27"/>
    </row>
    <row r="64" spans="3:35" ht="15.75" x14ac:dyDescent="0.25">
      <c r="Z64" s="29"/>
      <c r="AI64" s="27"/>
    </row>
    <row r="65" spans="26:38" ht="15.75" x14ac:dyDescent="0.25">
      <c r="Z65" s="29"/>
      <c r="AI65" s="27"/>
    </row>
    <row r="66" spans="26:38" ht="15.75" x14ac:dyDescent="0.25">
      <c r="Z66" s="29"/>
      <c r="AI66" s="27"/>
    </row>
    <row r="67" spans="26:38" ht="15.75" x14ac:dyDescent="0.25">
      <c r="Z67" s="29"/>
      <c r="AI67" s="27"/>
    </row>
    <row r="68" spans="26:38" ht="15.75" x14ac:dyDescent="0.25">
      <c r="Z68" s="29"/>
      <c r="AI68" s="27"/>
    </row>
    <row r="69" spans="26:38" ht="15.75" x14ac:dyDescent="0.25">
      <c r="Z69" s="29"/>
      <c r="AI69" s="27"/>
    </row>
    <row r="70" spans="26:38" ht="15.75" x14ac:dyDescent="0.25">
      <c r="Z70" s="29"/>
      <c r="AI70" s="27"/>
    </row>
    <row r="71" spans="26:38" ht="15.75" x14ac:dyDescent="0.25">
      <c r="Z71" s="29"/>
      <c r="AI71" s="27"/>
    </row>
    <row r="72" spans="26:38" ht="15.75" x14ac:dyDescent="0.25">
      <c r="Z72" s="29"/>
      <c r="AI72" s="27"/>
    </row>
    <row r="73" spans="26:38" ht="15.75" x14ac:dyDescent="0.25">
      <c r="Z73" s="29"/>
      <c r="AC73" s="2" t="s">
        <v>54</v>
      </c>
      <c r="AI73" s="27"/>
    </row>
    <row r="74" spans="26:38" ht="15.75" x14ac:dyDescent="0.25"/>
    <row r="75" spans="26:38" ht="15.75" x14ac:dyDescent="0.25"/>
    <row r="76" spans="26:38" ht="15.75" x14ac:dyDescent="0.25">
      <c r="AB76" s="2">
        <f>VLOOKUP($I13,$AD$78:$AE$81,2)</f>
        <v>2</v>
      </c>
      <c r="AH76" s="7" t="s">
        <v>48</v>
      </c>
    </row>
    <row r="77" spans="26:38" ht="15.75" x14ac:dyDescent="0.25">
      <c r="AB77" s="2">
        <f t="shared" ref="AB77:AB87" si="9">VLOOKUP($I14,$AD$78:$AE$81,2)</f>
        <v>4</v>
      </c>
      <c r="AH77" s="2" t="s">
        <v>65</v>
      </c>
      <c r="AI77" s="2" t="s">
        <v>68</v>
      </c>
      <c r="AJ77" s="2" t="s">
        <v>64</v>
      </c>
      <c r="AK77" s="2" t="s">
        <v>63</v>
      </c>
      <c r="AL77" s="2" t="s">
        <v>65</v>
      </c>
    </row>
    <row r="78" spans="26:38" ht="15.75" x14ac:dyDescent="0.25">
      <c r="AB78" s="2">
        <f t="shared" si="9"/>
        <v>1</v>
      </c>
      <c r="AD78" s="2" t="s">
        <v>68</v>
      </c>
      <c r="AE78" s="2">
        <v>1</v>
      </c>
      <c r="AH78" s="2" t="s">
        <v>60</v>
      </c>
      <c r="AI78" s="28">
        <v>10</v>
      </c>
      <c r="AJ78" s="28">
        <v>8</v>
      </c>
      <c r="AK78" s="28">
        <v>8</v>
      </c>
      <c r="AL78" s="28">
        <v>8</v>
      </c>
    </row>
    <row r="79" spans="26:38" ht="15.75" x14ac:dyDescent="0.25">
      <c r="AB79" s="2" t="e">
        <f t="shared" si="9"/>
        <v>#N/A</v>
      </c>
      <c r="AD79" s="2" t="s">
        <v>64</v>
      </c>
      <c r="AE79" s="2">
        <v>2</v>
      </c>
      <c r="AH79" s="2" t="s">
        <v>51</v>
      </c>
      <c r="AI79" s="28">
        <v>8</v>
      </c>
      <c r="AJ79" s="28">
        <v>8</v>
      </c>
      <c r="AK79" s="28">
        <v>8</v>
      </c>
      <c r="AL79" s="28">
        <v>0</v>
      </c>
    </row>
    <row r="80" spans="26:38" ht="15.75" x14ac:dyDescent="0.25">
      <c r="AB80" s="2" t="e">
        <f t="shared" si="9"/>
        <v>#N/A</v>
      </c>
      <c r="AD80" s="2" t="s">
        <v>63</v>
      </c>
      <c r="AE80" s="2">
        <v>3</v>
      </c>
      <c r="AH80" s="2" t="s">
        <v>62</v>
      </c>
      <c r="AI80" s="28">
        <v>8</v>
      </c>
      <c r="AJ80" s="28">
        <v>8</v>
      </c>
      <c r="AK80" s="28">
        <v>8</v>
      </c>
      <c r="AL80" s="28">
        <v>0</v>
      </c>
    </row>
    <row r="81" spans="3:38" ht="15.75" x14ac:dyDescent="0.25">
      <c r="AB81" s="2" t="e">
        <f t="shared" si="9"/>
        <v>#N/A</v>
      </c>
      <c r="AD81" s="2" t="s">
        <v>65</v>
      </c>
      <c r="AE81" s="2">
        <v>4</v>
      </c>
      <c r="AH81" s="2" t="s">
        <v>52</v>
      </c>
      <c r="AI81" s="28">
        <v>0</v>
      </c>
      <c r="AJ81" s="28">
        <v>8</v>
      </c>
      <c r="AK81" s="28">
        <v>8</v>
      </c>
      <c r="AL81" s="28">
        <v>0</v>
      </c>
    </row>
    <row r="82" spans="3:38" ht="15.75" x14ac:dyDescent="0.25">
      <c r="AB82" s="2" t="e">
        <f t="shared" si="9"/>
        <v>#N/A</v>
      </c>
      <c r="AH82" s="2" t="s">
        <v>49</v>
      </c>
      <c r="AI82" s="28">
        <v>8</v>
      </c>
      <c r="AJ82" s="28">
        <v>8</v>
      </c>
      <c r="AK82" s="28">
        <v>8</v>
      </c>
      <c r="AL82" s="28">
        <v>0</v>
      </c>
    </row>
    <row r="83" spans="3:38" ht="15.75" x14ac:dyDescent="0.25">
      <c r="AB83" s="2" t="e">
        <f t="shared" si="9"/>
        <v>#N/A</v>
      </c>
      <c r="AH83" s="2" t="s">
        <v>50</v>
      </c>
      <c r="AI83" s="28">
        <v>8</v>
      </c>
      <c r="AJ83" s="28">
        <v>8</v>
      </c>
      <c r="AK83" s="28">
        <v>8</v>
      </c>
      <c r="AL83" s="28">
        <v>0</v>
      </c>
    </row>
    <row r="84" spans="3:38" ht="15.75" x14ac:dyDescent="0.25">
      <c r="AB84" s="2" t="e">
        <f t="shared" si="9"/>
        <v>#N/A</v>
      </c>
      <c r="AH84" s="2" t="s">
        <v>55</v>
      </c>
      <c r="AI84" s="28">
        <v>8</v>
      </c>
      <c r="AJ84" s="28">
        <v>8</v>
      </c>
      <c r="AK84" s="28">
        <v>8</v>
      </c>
      <c r="AL84" s="28">
        <v>0</v>
      </c>
    </row>
    <row r="85" spans="3:38" ht="15.75" x14ac:dyDescent="0.25">
      <c r="C85" s="7"/>
      <c r="P85" s="7"/>
      <c r="AB85" s="2" t="e">
        <f t="shared" si="9"/>
        <v>#N/A</v>
      </c>
      <c r="AH85" s="2" t="s">
        <v>59</v>
      </c>
      <c r="AI85" s="28">
        <v>0</v>
      </c>
      <c r="AJ85" s="28">
        <v>0</v>
      </c>
      <c r="AK85" s="28">
        <v>0</v>
      </c>
      <c r="AL85" s="28">
        <v>0</v>
      </c>
    </row>
    <row r="86" spans="3:38" ht="15.75" x14ac:dyDescent="0.25">
      <c r="AB86" s="2" t="e">
        <f t="shared" si="9"/>
        <v>#N/A</v>
      </c>
      <c r="AH86" s="2" t="s">
        <v>54</v>
      </c>
      <c r="AI86" s="28">
        <v>8</v>
      </c>
      <c r="AJ86" s="28">
        <v>8</v>
      </c>
      <c r="AK86" s="28">
        <v>8</v>
      </c>
      <c r="AL86" s="28">
        <v>0</v>
      </c>
    </row>
    <row r="87" spans="3:38" ht="15.75" x14ac:dyDescent="0.25">
      <c r="AB87" s="2" t="e">
        <f t="shared" si="9"/>
        <v>#N/A</v>
      </c>
      <c r="AH87" s="2" t="s">
        <v>57</v>
      </c>
      <c r="AI87" s="28">
        <v>75</v>
      </c>
      <c r="AJ87" s="28">
        <v>8</v>
      </c>
      <c r="AK87" s="28">
        <v>8</v>
      </c>
      <c r="AL87" s="28">
        <v>0</v>
      </c>
    </row>
    <row r="88" spans="3:38" ht="15.75" x14ac:dyDescent="0.25">
      <c r="AH88" s="2" t="s">
        <v>61</v>
      </c>
      <c r="AI88" s="28">
        <v>8</v>
      </c>
      <c r="AJ88" s="28">
        <v>8</v>
      </c>
      <c r="AK88" s="28">
        <v>8</v>
      </c>
      <c r="AL88" s="28">
        <v>8</v>
      </c>
    </row>
    <row r="89" spans="3:38" ht="15.75" x14ac:dyDescent="0.25">
      <c r="AH89" s="2" t="s">
        <v>56</v>
      </c>
      <c r="AI89" s="28">
        <v>8</v>
      </c>
      <c r="AJ89" s="28">
        <v>8</v>
      </c>
      <c r="AK89" s="28">
        <v>8</v>
      </c>
      <c r="AL89" s="28">
        <v>0</v>
      </c>
    </row>
    <row r="90" spans="3:38" ht="15.75" x14ac:dyDescent="0.25">
      <c r="AH90" s="2" t="s">
        <v>58</v>
      </c>
      <c r="AI90" s="31">
        <v>51.5</v>
      </c>
      <c r="AJ90" s="28">
        <v>8</v>
      </c>
      <c r="AK90" s="28">
        <v>24</v>
      </c>
      <c r="AL90" s="28">
        <v>0</v>
      </c>
    </row>
    <row r="91" spans="3:38" ht="15.75" x14ac:dyDescent="0.25">
      <c r="AH91" s="2" t="s">
        <v>53</v>
      </c>
      <c r="AI91" s="28">
        <v>8</v>
      </c>
      <c r="AJ91" s="28">
        <v>8</v>
      </c>
      <c r="AK91" s="28">
        <v>18</v>
      </c>
      <c r="AL91" s="28">
        <v>0</v>
      </c>
    </row>
    <row r="92" spans="3:38" ht="15.75" x14ac:dyDescent="0.25">
      <c r="AI92" s="28"/>
      <c r="AJ92" s="28"/>
      <c r="AK92" s="28"/>
      <c r="AL92" s="28"/>
    </row>
    <row r="93" spans="3:38" ht="15.75" x14ac:dyDescent="0.25"/>
    <row r="94" spans="3:38" ht="15.75" x14ac:dyDescent="0.25"/>
    <row r="95" spans="3:38" ht="15.75" x14ac:dyDescent="0.25"/>
    <row r="96" spans="3:38" ht="15.75" x14ac:dyDescent="0.25"/>
    <row r="97" spans="3:16" ht="15.75" x14ac:dyDescent="0.25"/>
    <row r="98" spans="3:16" ht="15.75" x14ac:dyDescent="0.25"/>
    <row r="99" spans="3:16" ht="15.75" x14ac:dyDescent="0.25"/>
    <row r="100" spans="3:16" ht="15.75" x14ac:dyDescent="0.25"/>
    <row r="101" spans="3:16" ht="15.75" x14ac:dyDescent="0.25">
      <c r="P101" s="9"/>
    </row>
    <row r="102" spans="3:16" ht="15.75" x14ac:dyDescent="0.25">
      <c r="P102" s="9"/>
    </row>
    <row r="103" spans="3:16" ht="15.75" x14ac:dyDescent="0.25">
      <c r="P103" s="9" t="s">
        <v>7</v>
      </c>
    </row>
    <row r="104" spans="3:16" ht="15.75" x14ac:dyDescent="0.25">
      <c r="P104" s="9" t="s">
        <v>7</v>
      </c>
    </row>
    <row r="105" spans="3:16" ht="15.75" x14ac:dyDescent="0.25">
      <c r="P105" s="9" t="s">
        <v>7</v>
      </c>
    </row>
    <row r="106" spans="3:16" ht="15.75" x14ac:dyDescent="0.25">
      <c r="P106" s="9" t="s">
        <v>7</v>
      </c>
    </row>
    <row r="107" spans="3:16" ht="15.75" x14ac:dyDescent="0.25">
      <c r="P107" s="9" t="s">
        <v>7</v>
      </c>
    </row>
    <row r="108" spans="3:16" ht="15.75" x14ac:dyDescent="0.25">
      <c r="P108" s="9" t="s">
        <v>7</v>
      </c>
    </row>
    <row r="109" spans="3:16" ht="15.75" x14ac:dyDescent="0.25">
      <c r="P109" s="9" t="s">
        <v>7</v>
      </c>
    </row>
    <row r="110" spans="3:16" ht="15.75" x14ac:dyDescent="0.25">
      <c r="P110" s="9" t="s">
        <v>7</v>
      </c>
    </row>
    <row r="111" spans="3:16" ht="15.75" x14ac:dyDescent="0.25">
      <c r="P111" s="9" t="s">
        <v>7</v>
      </c>
    </row>
    <row r="112" spans="3:16" ht="15.75" x14ac:dyDescent="0.25">
      <c r="C112" s="9"/>
    </row>
    <row r="113" spans="3:3" ht="15.75" x14ac:dyDescent="0.25">
      <c r="C113" s="9"/>
    </row>
    <row r="114" spans="3:3" ht="15.75" x14ac:dyDescent="0.25">
      <c r="C114" s="9" t="s">
        <v>7</v>
      </c>
    </row>
    <row r="115" spans="3:3" ht="15.75" x14ac:dyDescent="0.25">
      <c r="C115" s="9" t="s">
        <v>7</v>
      </c>
    </row>
    <row r="116" spans="3:3" ht="15.75" x14ac:dyDescent="0.25">
      <c r="C116" s="9" t="s">
        <v>7</v>
      </c>
    </row>
    <row r="117" spans="3:3" ht="15.75" x14ac:dyDescent="0.25">
      <c r="C117" s="9" t="s">
        <v>7</v>
      </c>
    </row>
    <row r="118" spans="3:3" ht="15.75" x14ac:dyDescent="0.25">
      <c r="C118" s="9" t="s">
        <v>7</v>
      </c>
    </row>
    <row r="119" spans="3:3" ht="15.75" x14ac:dyDescent="0.25">
      <c r="C119" s="9" t="s">
        <v>7</v>
      </c>
    </row>
    <row r="120" spans="3:3" ht="15.75" x14ac:dyDescent="0.25">
      <c r="C120" s="9" t="s">
        <v>7</v>
      </c>
    </row>
    <row r="121" spans="3:3" ht="15.75" x14ac:dyDescent="0.25">
      <c r="C121" s="9" t="s">
        <v>7</v>
      </c>
    </row>
    <row r="122" spans="3:3" ht="15.75" x14ac:dyDescent="0.25">
      <c r="C122" s="9" t="s">
        <v>7</v>
      </c>
    </row>
    <row r="123" spans="3:3" ht="15.75" x14ac:dyDescent="0.25"/>
    <row r="124" spans="3:3" ht="15.75" x14ac:dyDescent="0.25"/>
    <row r="125" spans="3:3" ht="15.75" x14ac:dyDescent="0.25"/>
    <row r="126" spans="3:3" ht="15.75" x14ac:dyDescent="0.25"/>
    <row r="127" spans="3:3" ht="15.75" x14ac:dyDescent="0.25"/>
    <row r="128" spans="3:3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  <row r="135" ht="15.75" x14ac:dyDescent="0.25"/>
    <row r="136" ht="15.75" x14ac:dyDescent="0.25"/>
    <row r="137" ht="15.75" x14ac:dyDescent="0.25"/>
    <row r="138" ht="15.75" x14ac:dyDescent="0.25"/>
    <row r="139" ht="15.75" x14ac:dyDescent="0.25"/>
    <row r="140" ht="15.75" x14ac:dyDescent="0.25"/>
    <row r="141" ht="15.75" x14ac:dyDescent="0.25"/>
    <row r="142" ht="15.75" x14ac:dyDescent="0.25"/>
    <row r="143" ht="15.75" x14ac:dyDescent="0.25"/>
    <row r="144" ht="15.75" x14ac:dyDescent="0.25"/>
    <row r="145" ht="15.75" x14ac:dyDescent="0.25"/>
    <row r="146" ht="15.75" x14ac:dyDescent="0.25"/>
    <row r="147" ht="15.75" x14ac:dyDescent="0.25"/>
    <row r="148" ht="15.75" x14ac:dyDescent="0.25"/>
    <row r="149" ht="15.75" x14ac:dyDescent="0.25"/>
    <row r="150" ht="15.75" x14ac:dyDescent="0.25"/>
    <row r="151" ht="15.75" x14ac:dyDescent="0.25"/>
    <row r="152" ht="15.75" x14ac:dyDescent="0.25"/>
    <row r="153" ht="15.75" x14ac:dyDescent="0.25"/>
    <row r="154" ht="15.75" x14ac:dyDescent="0.25"/>
    <row r="155" ht="15.75" x14ac:dyDescent="0.25"/>
    <row r="156" ht="15.75" x14ac:dyDescent="0.25"/>
    <row r="157" ht="15.75" x14ac:dyDescent="0.25"/>
    <row r="158" ht="15.75" x14ac:dyDescent="0.25"/>
    <row r="159" ht="15.75" x14ac:dyDescent="0.25"/>
    <row r="160" ht="15.75" x14ac:dyDescent="0.25"/>
    <row r="161" ht="15.75" x14ac:dyDescent="0.25"/>
    <row r="162" ht="15.75" x14ac:dyDescent="0.25"/>
    <row r="163" ht="15.75" x14ac:dyDescent="0.25"/>
    <row r="164" ht="15.75" x14ac:dyDescent="0.25"/>
    <row r="165" ht="15.75" x14ac:dyDescent="0.25"/>
    <row r="166" ht="15.75" x14ac:dyDescent="0.25"/>
    <row r="167" ht="15.75" x14ac:dyDescent="0.25"/>
    <row r="168" ht="15.75" x14ac:dyDescent="0.25"/>
    <row r="169" ht="15.75" x14ac:dyDescent="0.25"/>
    <row r="170" ht="15.75" x14ac:dyDescent="0.25"/>
    <row r="171" ht="15.75" x14ac:dyDescent="0.25"/>
    <row r="172" ht="15.75" x14ac:dyDescent="0.25"/>
    <row r="173" ht="15.75" x14ac:dyDescent="0.25"/>
    <row r="174" ht="15.75" x14ac:dyDescent="0.25"/>
    <row r="175" ht="15.75" x14ac:dyDescent="0.25"/>
    <row r="176" ht="15.75" x14ac:dyDescent="0.25"/>
    <row r="177" spans="3:16" ht="15.75" x14ac:dyDescent="0.25"/>
    <row r="178" spans="3:16" ht="15.75" x14ac:dyDescent="0.25"/>
    <row r="179" spans="3:16" ht="15.75" x14ac:dyDescent="0.25"/>
    <row r="180" spans="3:16" ht="15.75" x14ac:dyDescent="0.25"/>
    <row r="181" spans="3:16" ht="15.75" x14ac:dyDescent="0.25"/>
    <row r="182" spans="3:16" ht="15.75" x14ac:dyDescent="0.25"/>
    <row r="183" spans="3:16" ht="15.75" x14ac:dyDescent="0.25"/>
    <row r="184" spans="3:16" ht="15.75" x14ac:dyDescent="0.25">
      <c r="C184" s="7" t="s">
        <v>11</v>
      </c>
      <c r="P184" s="7" t="s">
        <v>12</v>
      </c>
    </row>
    <row r="185" spans="3:16" ht="15.75" x14ac:dyDescent="0.25"/>
    <row r="186" spans="3:16" ht="15.75" x14ac:dyDescent="0.25">
      <c r="C186" s="10" t="s">
        <v>13</v>
      </c>
      <c r="D186" s="2">
        <v>67.5</v>
      </c>
      <c r="P186" s="10" t="s">
        <v>5</v>
      </c>
    </row>
    <row r="187" spans="3:16" ht="15.75" x14ac:dyDescent="0.25">
      <c r="C187" s="10" t="s">
        <v>14</v>
      </c>
      <c r="D187" s="2">
        <v>135</v>
      </c>
      <c r="P187" s="11" t="s">
        <v>15</v>
      </c>
    </row>
    <row r="188" spans="3:16" ht="15.75" x14ac:dyDescent="0.25">
      <c r="C188" s="2" t="s">
        <v>8</v>
      </c>
      <c r="D188" s="2">
        <v>10.4</v>
      </c>
      <c r="E188" s="10" t="s">
        <v>16</v>
      </c>
      <c r="F188" s="10"/>
      <c r="P188" s="11" t="s">
        <v>17</v>
      </c>
    </row>
    <row r="189" spans="3:16" ht="15.75" x14ac:dyDescent="0.25">
      <c r="C189" s="2" t="s">
        <v>9</v>
      </c>
      <c r="D189" s="2">
        <v>14.3</v>
      </c>
      <c r="E189" s="10" t="s">
        <v>18</v>
      </c>
      <c r="F189" s="10"/>
      <c r="P189" s="11" t="s">
        <v>19</v>
      </c>
    </row>
    <row r="190" spans="3:16" ht="15.75" x14ac:dyDescent="0.25">
      <c r="C190" s="2" t="s">
        <v>10</v>
      </c>
      <c r="D190" s="2">
        <v>21.55</v>
      </c>
      <c r="E190" s="10" t="s">
        <v>20</v>
      </c>
      <c r="F190" s="10"/>
      <c r="P190" s="10" t="s">
        <v>21</v>
      </c>
    </row>
    <row r="191" spans="3:16" ht="15.75" x14ac:dyDescent="0.25">
      <c r="C191" s="9" t="s">
        <v>7</v>
      </c>
      <c r="P191" s="10" t="s">
        <v>6</v>
      </c>
    </row>
    <row r="192" spans="3:16" ht="15.75" x14ac:dyDescent="0.25">
      <c r="C192" s="9" t="s">
        <v>7</v>
      </c>
      <c r="P192" s="10" t="s">
        <v>22</v>
      </c>
    </row>
    <row r="193" spans="3:16" ht="15.75" x14ac:dyDescent="0.25">
      <c r="C193" s="9" t="s">
        <v>7</v>
      </c>
      <c r="P193" s="10" t="s">
        <v>23</v>
      </c>
    </row>
    <row r="194" spans="3:16" ht="15.75" x14ac:dyDescent="0.25">
      <c r="C194" s="9" t="s">
        <v>7</v>
      </c>
      <c r="P194" s="10" t="s">
        <v>24</v>
      </c>
    </row>
    <row r="195" spans="3:16" ht="15.75" x14ac:dyDescent="0.25">
      <c r="C195" s="9" t="s">
        <v>7</v>
      </c>
      <c r="P195" s="10" t="s">
        <v>25</v>
      </c>
    </row>
    <row r="196" spans="3:16" ht="15.75" x14ac:dyDescent="0.25">
      <c r="C196" s="9" t="s">
        <v>7</v>
      </c>
      <c r="P196" s="10" t="s">
        <v>26</v>
      </c>
    </row>
    <row r="197" spans="3:16" ht="15.75" x14ac:dyDescent="0.25">
      <c r="C197" s="9" t="s">
        <v>7</v>
      </c>
      <c r="P197" s="10" t="s">
        <v>27</v>
      </c>
    </row>
    <row r="198" spans="3:16" ht="15.75" x14ac:dyDescent="0.25">
      <c r="C198" s="9" t="s">
        <v>7</v>
      </c>
      <c r="P198" s="10" t="s">
        <v>28</v>
      </c>
    </row>
    <row r="199" spans="3:16" ht="15.75" x14ac:dyDescent="0.25">
      <c r="C199" s="9" t="s">
        <v>7</v>
      </c>
      <c r="P199" s="10" t="s">
        <v>29</v>
      </c>
    </row>
    <row r="200" spans="3:16" ht="15.75" x14ac:dyDescent="0.25">
      <c r="C200" s="9" t="s">
        <v>7</v>
      </c>
      <c r="P200" s="11" t="s">
        <v>30</v>
      </c>
    </row>
    <row r="201" spans="3:16" ht="15.75" x14ac:dyDescent="0.25">
      <c r="C201" s="9" t="s">
        <v>7</v>
      </c>
      <c r="P201" s="10" t="s">
        <v>31</v>
      </c>
    </row>
    <row r="202" spans="3:16" ht="15.75" x14ac:dyDescent="0.25">
      <c r="C202" s="9" t="s">
        <v>7</v>
      </c>
      <c r="P202" s="10" t="s">
        <v>32</v>
      </c>
    </row>
    <row r="203" spans="3:16" ht="15.75" x14ac:dyDescent="0.25">
      <c r="C203" s="9" t="s">
        <v>7</v>
      </c>
      <c r="P203" s="10" t="s">
        <v>33</v>
      </c>
    </row>
    <row r="204" spans="3:16" ht="15.75" x14ac:dyDescent="0.25">
      <c r="C204" s="9" t="s">
        <v>7</v>
      </c>
      <c r="P204" s="10" t="s">
        <v>34</v>
      </c>
    </row>
    <row r="205" spans="3:16" ht="15.75" x14ac:dyDescent="0.25">
      <c r="C205" s="9" t="s">
        <v>7</v>
      </c>
      <c r="P205" s="10" t="s">
        <v>35</v>
      </c>
    </row>
    <row r="206" spans="3:16" ht="15.75" x14ac:dyDescent="0.25">
      <c r="C206" s="9" t="s">
        <v>7</v>
      </c>
    </row>
    <row r="207" spans="3:16" ht="15.75" x14ac:dyDescent="0.25">
      <c r="C207" s="9" t="s">
        <v>7</v>
      </c>
    </row>
    <row r="208" spans="3:16" ht="15.75" hidden="1" x14ac:dyDescent="0.25">
      <c r="C208" s="9"/>
      <c r="P208" s="10"/>
    </row>
    <row r="209" spans="3:16" ht="15.75" hidden="1" x14ac:dyDescent="0.25">
      <c r="C209" s="9"/>
      <c r="P209" s="10"/>
    </row>
    <row r="210" spans="3:16" ht="15.75" hidden="1" x14ac:dyDescent="0.25">
      <c r="C210" s="9"/>
      <c r="P210" s="10"/>
    </row>
    <row r="211" spans="3:16" ht="15.75" hidden="1" x14ac:dyDescent="0.25">
      <c r="C211" s="9"/>
      <c r="P211" s="10"/>
    </row>
    <row r="212" spans="3:16" ht="15.75" hidden="1" x14ac:dyDescent="0.25">
      <c r="C212" s="9"/>
      <c r="P212" s="10"/>
    </row>
    <row r="213" spans="3:16" ht="15.75" hidden="1" x14ac:dyDescent="0.25">
      <c r="C213" s="9"/>
      <c r="P213" s="10"/>
    </row>
    <row r="214" spans="3:16" ht="15.75" hidden="1" x14ac:dyDescent="0.25">
      <c r="C214" s="9"/>
      <c r="P214" s="11"/>
    </row>
    <row r="215" spans="3:16" ht="15.75" hidden="1" x14ac:dyDescent="0.25">
      <c r="C215" s="9"/>
      <c r="P215" s="10"/>
    </row>
    <row r="216" spans="3:16" ht="15.75" hidden="1" x14ac:dyDescent="0.25">
      <c r="C216" s="9"/>
      <c r="P216" s="10"/>
    </row>
    <row r="217" spans="3:16" ht="15.75" hidden="1" x14ac:dyDescent="0.25">
      <c r="C217" s="9"/>
      <c r="P217" s="10"/>
    </row>
    <row r="218" spans="3:16" ht="15.75" hidden="1" x14ac:dyDescent="0.25">
      <c r="C218" s="9"/>
      <c r="P218" s="10"/>
    </row>
    <row r="219" spans="3:16" ht="15.75" hidden="1" x14ac:dyDescent="0.25">
      <c r="C219" s="9"/>
      <c r="P219" s="10"/>
    </row>
    <row r="220" spans="3:16" ht="15.75" hidden="1" x14ac:dyDescent="0.25">
      <c r="C220" s="9"/>
    </row>
    <row r="221" spans="3:16" ht="15.75" hidden="1" x14ac:dyDescent="0.25">
      <c r="C221" s="9"/>
    </row>
    <row r="222" spans="3:16" ht="15.75" hidden="1" x14ac:dyDescent="0.25">
      <c r="C222" s="9"/>
      <c r="P222" s="10"/>
    </row>
    <row r="223" spans="3:16" ht="15.75" hidden="1" x14ac:dyDescent="0.25">
      <c r="C223" s="9"/>
      <c r="P223" s="12"/>
    </row>
    <row r="224" spans="3:16" ht="15.75" hidden="1" x14ac:dyDescent="0.25">
      <c r="C224" s="9"/>
      <c r="P224" s="10"/>
    </row>
    <row r="225" spans="16:16" ht="15.75" hidden="1" x14ac:dyDescent="0.25">
      <c r="P225" s="12"/>
    </row>
    <row r="226" spans="16:16" ht="15.75" hidden="1" x14ac:dyDescent="0.25"/>
    <row r="227" spans="16:16" ht="15.75" hidden="1" x14ac:dyDescent="0.25"/>
    <row r="228" spans="16:16" ht="15.75" hidden="1" x14ac:dyDescent="0.25"/>
    <row r="229" spans="16:16" ht="15.75" hidden="1" x14ac:dyDescent="0.25"/>
    <row r="230" spans="16:16" ht="15.75" hidden="1" x14ac:dyDescent="0.25"/>
    <row r="231" spans="16:16" ht="15.75" hidden="1" x14ac:dyDescent="0.25"/>
    <row r="232" spans="16:16" ht="15.75" hidden="1" x14ac:dyDescent="0.25"/>
    <row r="233" spans="16:16" ht="15.75" hidden="1" x14ac:dyDescent="0.25"/>
    <row r="234" spans="16:16" ht="15.75" hidden="1" x14ac:dyDescent="0.25"/>
    <row r="235" spans="16:16" ht="15.75" hidden="1" x14ac:dyDescent="0.25"/>
    <row r="236" spans="16:16" ht="15.75" hidden="1" x14ac:dyDescent="0.25"/>
    <row r="237" spans="16:16" ht="15.75" hidden="1" x14ac:dyDescent="0.25"/>
    <row r="238" spans="16:16" ht="15.75" hidden="1" x14ac:dyDescent="0.25"/>
    <row r="239" spans="16:16" ht="15.75" hidden="1" x14ac:dyDescent="0.25"/>
    <row r="240" spans="16:16" ht="15.75" hidden="1" x14ac:dyDescent="0.25"/>
    <row r="241" spans="15:16" ht="15.75" hidden="1" x14ac:dyDescent="0.25"/>
    <row r="242" spans="15:16" ht="15.75" hidden="1" x14ac:dyDescent="0.25"/>
    <row r="243" spans="15:16" ht="15.75" hidden="1" x14ac:dyDescent="0.25"/>
    <row r="244" spans="15:16" ht="15.75" hidden="1" x14ac:dyDescent="0.25"/>
    <row r="245" spans="15:16" ht="15.75" hidden="1" x14ac:dyDescent="0.25"/>
    <row r="246" spans="15:16" ht="15.75" hidden="1" x14ac:dyDescent="0.25"/>
    <row r="247" spans="15:16" ht="15.75" hidden="1" x14ac:dyDescent="0.25"/>
    <row r="248" spans="15:16" ht="15.75" hidden="1" x14ac:dyDescent="0.25"/>
    <row r="249" spans="15:16" ht="15.75" hidden="1" x14ac:dyDescent="0.25"/>
    <row r="250" spans="15:16" ht="15.75" hidden="1" x14ac:dyDescent="0.25"/>
    <row r="251" spans="15:16" ht="15.75" hidden="1" x14ac:dyDescent="0.25">
      <c r="O251" s="13"/>
      <c r="P251" s="13"/>
    </row>
    <row r="252" spans="15:16" ht="15.75" hidden="1" x14ac:dyDescent="0.25">
      <c r="O252" s="13"/>
      <c r="P252" s="13"/>
    </row>
    <row r="253" spans="15:16" ht="15.75" hidden="1" x14ac:dyDescent="0.25"/>
    <row r="254" spans="15:16" ht="15.75" hidden="1" x14ac:dyDescent="0.25"/>
    <row r="255" spans="15:16" ht="15.75" hidden="1" x14ac:dyDescent="0.25"/>
    <row r="256" spans="15:16" ht="15.75" hidden="1" x14ac:dyDescent="0.25"/>
    <row r="257" spans="15:18" ht="15.75" hidden="1" x14ac:dyDescent="0.25"/>
    <row r="258" spans="15:18" ht="15.75" hidden="1" x14ac:dyDescent="0.25"/>
    <row r="259" spans="15:18" ht="15.75" hidden="1" x14ac:dyDescent="0.25"/>
    <row r="260" spans="15:18" ht="15.75" hidden="1" x14ac:dyDescent="0.25">
      <c r="Q260" s="17"/>
      <c r="R260" s="14"/>
    </row>
    <row r="261" spans="15:18" ht="15.75" hidden="1" x14ac:dyDescent="0.25">
      <c r="Q261" s="17"/>
      <c r="R261" s="14"/>
    </row>
    <row r="262" spans="15:18" ht="15.75" hidden="1" x14ac:dyDescent="0.25"/>
    <row r="263" spans="15:18" ht="15.75" hidden="1" x14ac:dyDescent="0.25"/>
    <row r="264" spans="15:18" ht="15.75" hidden="1" x14ac:dyDescent="0.25"/>
    <row r="265" spans="15:18" ht="15.75" hidden="1" x14ac:dyDescent="0.25"/>
    <row r="266" spans="15:18" ht="15.75" hidden="1" x14ac:dyDescent="0.25"/>
    <row r="267" spans="15:18" ht="15.75" hidden="1" x14ac:dyDescent="0.25"/>
    <row r="268" spans="15:18" ht="15.75" hidden="1" x14ac:dyDescent="0.25"/>
    <row r="269" spans="15:18" ht="15.75" hidden="1" x14ac:dyDescent="0.25"/>
    <row r="270" spans="15:18" ht="15.75" hidden="1" customHeight="1" x14ac:dyDescent="0.25">
      <c r="O270" s="15"/>
      <c r="P270" s="16"/>
    </row>
    <row r="271" spans="15:18" ht="15.75" hidden="1" customHeight="1" x14ac:dyDescent="0.25">
      <c r="O271" s="15"/>
      <c r="P271" s="16"/>
    </row>
    <row r="272" spans="15:18" ht="15.75" hidden="1" x14ac:dyDescent="0.25">
      <c r="P272" s="14"/>
    </row>
  </sheetData>
  <sheetProtection password="F653" sheet="1" objects="1" scenarios="1" selectLockedCells="1"/>
  <sortState xmlns:xlrd2="http://schemas.microsoft.com/office/spreadsheetml/2017/richdata2" ref="AH34:AI52">
    <sortCondition ref="AH34"/>
  </sortState>
  <mergeCells count="15">
    <mergeCell ref="B31:D31"/>
    <mergeCell ref="R33:R35"/>
    <mergeCell ref="C5:F5"/>
    <mergeCell ref="C8:F8"/>
    <mergeCell ref="C7:F7"/>
    <mergeCell ref="M33:N33"/>
    <mergeCell ref="E31:F31"/>
    <mergeCell ref="E33:F33"/>
    <mergeCell ref="Q5:R5"/>
    <mergeCell ref="Q7:R7"/>
    <mergeCell ref="J8:K8"/>
    <mergeCell ref="J10:K10"/>
    <mergeCell ref="H5:J5"/>
    <mergeCell ref="I12:J12"/>
    <mergeCell ref="L30:O30"/>
  </mergeCells>
  <dataValidations xWindow="131" yWindow="448" count="20">
    <dataValidation type="list" allowBlank="1" showInputMessage="1" showErrorMessage="1" errorTitle="Liste" error="Utilisez le menu déroulant" promptTitle="Frais " prompt="Utilisez le menu déroulant" sqref="H5:I5" xr:uid="{00000000-0002-0000-0400-000000000000}">
      <formula1>$AE$4:$AE$5</formula1>
    </dataValidation>
    <dataValidation type="decimal" allowBlank="1" showInputMessage="1" showErrorMessage="1" errorTitle="Montant du reçu" error="Le montant du reçu ne peut dépasser 10 000" promptTitle="Montant du reçu" prompt="Indiquez le montant du reçu pour lequel vous réclamez les frais" sqref="N13:N29" xr:uid="{00000000-0002-0000-0400-000001000000}">
      <formula1>0</formula1>
      <formula2>10000</formula2>
    </dataValidation>
    <dataValidation type="decimal" allowBlank="1" showInputMessage="1" showErrorMessage="1" promptTitle="Nbr Km / jour" prompt="Veuillez indiquer le nombre de kilomètre que vous avez parcouru." sqref="O13:O29" xr:uid="{00000000-0002-0000-0400-000002000000}">
      <formula1>1</formula1>
      <formula2>2000</formula2>
    </dataValidation>
    <dataValidation allowBlank="1" showInputMessage="1" showErrorMessage="1" promptTitle="Total de la ligne" prompt="ce montant représente le total que vous réclamez pour cette ligne." sqref="Q13:Q29" xr:uid="{00000000-0002-0000-0400-000003000000}"/>
    <dataValidation type="list" allowBlank="1" showInputMessage="1" showErrorMessage="1" errorTitle="Frais fondés sur les reçus" error="Seul le menu déroulant peut être utilisé" promptTitle="Frais fondés sur les reçus" prompt="Utilisez le menu déroulant pour faire votre choix." sqref="M13:M29" xr:uid="{00000000-0002-0000-0400-000004000000}">
      <formula1>$AJ$13:$AJ$22</formula1>
    </dataValidation>
    <dataValidation type="list" allowBlank="1" showInputMessage="1" showErrorMessage="1" sqref="AC73" xr:uid="{00000000-0002-0000-0400-000005000000}">
      <formula1>$AH$78:$AH$92</formula1>
    </dataValidation>
    <dataValidation type="list" allowBlank="1" showInputMessage="1" showErrorMessage="1" sqref="AN45" xr:uid="{00000000-0002-0000-0400-000006000000}">
      <formula1>$AI$77:$AL$77</formula1>
    </dataValidation>
    <dataValidation type="date" allowBlank="1" showInputMessage="1" showErrorMessage="1" errorTitle="Date" error="La date doit être comprise entre: 1 janvier 2010 à aujourd'hui" promptTitle="Date" prompt="Indiquez la date,     _x000a_(aaaa-mm-jj)" sqref="C13:C29" xr:uid="{00000000-0002-0000-0400-000007000000}">
      <formula1>40179</formula1>
      <formula2>TODAY()</formula2>
    </dataValidation>
    <dataValidation type="list" allowBlank="1" showInputMessage="1" showErrorMessage="1" errorTitle="Frais km" error="Utiliser le menu déroulant pour faire votre choix." promptTitle="Frais Km" prompt="Utiliser la liste déroulante pour faire votre choix." sqref="E13:E29" xr:uid="{00000000-0002-0000-0400-000008000000}">
      <formula1>$AF$22:$AF$28</formula1>
    </dataValidation>
    <dataValidation type="whole" allowBlank="1" showInputMessage="1" showErrorMessage="1" errorTitle="Nombre de jour" error="Le nombre de jour doit être compris en 1 et 31._x000a_" promptTitle="Nombre de jours" prompt="Indiquer le nombre de jour à laquel cette dépense se rapporte. CETTE INSCRIPTION EST OBLIGATOIRE_x000a_" sqref="D13:D29" xr:uid="{00000000-0002-0000-0400-000009000000}">
      <formula1>1</formula1>
      <formula2>31</formula2>
    </dataValidation>
    <dataValidation type="list" allowBlank="1" showInputMessage="1" showErrorMessage="1" errorTitle="Frais transport" error="Utiliser le menu déroulant pour faire votre choix." promptTitle="Allocation versée" prompt="Choissisez le village lors de votre déplacement_x000a_" sqref="J13:J29" xr:uid="{00000000-0002-0000-0400-00000A000000}">
      <formula1>$AH$78:$AH$91</formula1>
    </dataValidation>
    <dataValidation type="list" allowBlank="1" showInputMessage="1" showErrorMessage="1" errorTitle="Allocation" error="Utiliser le menu déroulant pour faire votre choix." promptTitle="utilisez le menu déroulant" prompt="Allocation versées lors des déplacement dans les villages: _x000a_Choississez la destination du voyage. _x000a_" sqref="I13:I29" xr:uid="{00000000-0002-0000-0400-00000B000000}">
      <formula1>$AI$77:$AL$77</formula1>
    </dataValidation>
    <dataValidation type="whole" allowBlank="1" showInputMessage="1" showErrorMessage="1" errorTitle="Nombre de fois" error="Le nombre doit être compris en 1 et 30" promptTitle="Nombre de fois" prompt="Indiquez le nombre de fois que vous avez fait le trajet." sqref="K13:K29" xr:uid="{00000000-0002-0000-0400-00000C000000}">
      <formula1>1</formula1>
      <formula2>30</formula2>
    </dataValidation>
    <dataValidation allowBlank="1" showInputMessage="1" showErrorMessage="1" promptTitle="Total du frais de déplacement " prompt="Total réclamé sur cette page._x000a_Si un montant n'apparaît pas, c'est que vous avez omis d'indiquer le nobre de jour pour lequel vous réclamez les frais." sqref="R36" xr:uid="{00000000-0002-0000-0400-00000D000000}"/>
    <dataValidation type="date" allowBlank="1" showInputMessage="1" showErrorMessage="1" error="La date doit être comprise en 01 janvier 2010 à aujourd'hui" promptTitle="Date " prompt="Incrivez la date de départ de votre voyage_x000a_(aaaa-mm-jj)" sqref="J8:K8" xr:uid="{00000000-0002-0000-0400-00000E000000}">
      <formula1>40179</formula1>
      <formula2>TODAY()</formula2>
    </dataValidation>
    <dataValidation type="date" allowBlank="1" showInputMessage="1" showErrorMessage="1" error="La date doit être comprise en 01 janvier 2010 à aujourd'hui" promptTitle="Date " prompt="Incrivez la date de retour de votre voyage_x000a_(aaaa-mm-jj)" sqref="J10:K10" xr:uid="{00000000-0002-0000-0400-00000F000000}">
      <formula1>40179</formula1>
      <formula2>TODAY()</formula2>
    </dataValidation>
    <dataValidation type="time" allowBlank="1" showInputMessage="1" showErrorMessage="1" error="L'heure doit être comprise entre 01:00 et 12:00" promptTitle="Incrivez l'heure de votre départ" prompt="(hh:hh)" sqref="M8:M10" xr:uid="{00000000-0002-0000-0400-000010000000}">
      <formula1>0.0416666666666667</formula1>
      <formula2>0.5</formula2>
    </dataValidation>
    <dataValidation allowBlank="1" showInputMessage="1" showErrorMessage="1" errorTitle="Total des frais" error="L'incription de ce total ce fait automatiquement" promptTitle="Total du frais de déplacement " prompt="Le total inscrit à cette case vous sera remboursé sur votre paie._x000a_" sqref="R33" xr:uid="{00000000-0002-0000-0400-000011000000}"/>
    <dataValidation type="list" allowBlank="1" showInputMessage="1" showErrorMessage="1" error="Utilisez le menu déroulant pour faire votre choix_x000a_" promptTitle="Nom du supérieur immédiat" prompt="Utilisez le menu déroulant pour inscrive le nom de votre supérieur immédiat qui autorisera cette demande de remboursement._x000a_CETTE INSCRIPTION EST OBLIGATOIRE_x000a_" sqref="C8:F8" xr:uid="{00000000-0002-0000-0400-000012000000}">
      <formula1>$AG$4:$AG$16</formula1>
    </dataValidation>
    <dataValidation type="list" allowBlank="1" showInputMessage="1" showErrorMessage="1" errorTitle="Frais transport" error="Utiliser le menu déroulant pour faire votre choix." promptTitle="Frais remboursés-montant employé" prompt="Étant donné les moyens de transport spécifiques au contexte particulier de la Basse-Côte-Nord (hors-bord ou motoneige). Les montants seront rembourser sans reçu. _x000a_Les montants pour repas seront rembourser sans reçu._x000a_" sqref="G13:G29" xr:uid="{00000000-0002-0000-0400-000013000000}">
      <formula1>$AH$34:$AH$51</formula1>
    </dataValidation>
  </dataValidations>
  <pageMargins left="7.0000000000000007E-2" right="0" top="0.9" bottom="0.51181102362204722" header="0.61" footer="0.31496062992125984"/>
  <pageSetup paperSize="5" scale="56" orientation="landscape" r:id="rId1"/>
  <rowBreaks count="1" manualBreakCount="1">
    <brk id="38" max="16383" man="1"/>
  </rowBreaks>
  <colBreaks count="1" manualBreakCount="1">
    <brk id="24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7" r:id="rId4" name="Check Box 19">
              <controlPr defaultSize="0" autoFill="0" autoLine="0" autoPict="0">
                <anchor moveWithCells="1">
                  <from>
                    <xdr:col>18</xdr:col>
                    <xdr:colOff>104775</xdr:colOff>
                    <xdr:row>12</xdr:row>
                    <xdr:rowOff>57150</xdr:rowOff>
                  </from>
                  <to>
                    <xdr:col>18</xdr:col>
                    <xdr:colOff>409575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5" name="Check Box 20">
              <controlPr defaultSize="0" autoFill="0" autoLine="0" autoPict="0">
                <anchor moveWithCells="1">
                  <from>
                    <xdr:col>18</xdr:col>
                    <xdr:colOff>104775</xdr:colOff>
                    <xdr:row>13</xdr:row>
                    <xdr:rowOff>57150</xdr:rowOff>
                  </from>
                  <to>
                    <xdr:col>18</xdr:col>
                    <xdr:colOff>409575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6" name="Check Box 21">
              <controlPr defaultSize="0" autoFill="0" autoLine="0" autoPict="0">
                <anchor moveWithCells="1">
                  <from>
                    <xdr:col>18</xdr:col>
                    <xdr:colOff>104775</xdr:colOff>
                    <xdr:row>14</xdr:row>
                    <xdr:rowOff>57150</xdr:rowOff>
                  </from>
                  <to>
                    <xdr:col>18</xdr:col>
                    <xdr:colOff>409575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7" name="Check Box 22">
              <controlPr defaultSize="0" autoFill="0" autoLine="0" autoPict="0">
                <anchor moveWithCells="1">
                  <from>
                    <xdr:col>18</xdr:col>
                    <xdr:colOff>104775</xdr:colOff>
                    <xdr:row>15</xdr:row>
                    <xdr:rowOff>57150</xdr:rowOff>
                  </from>
                  <to>
                    <xdr:col>18</xdr:col>
                    <xdr:colOff>409575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8" name="Check Box 23">
              <controlPr defaultSize="0" autoFill="0" autoLine="0" autoPict="0">
                <anchor moveWithCells="1">
                  <from>
                    <xdr:col>18</xdr:col>
                    <xdr:colOff>104775</xdr:colOff>
                    <xdr:row>16</xdr:row>
                    <xdr:rowOff>57150</xdr:rowOff>
                  </from>
                  <to>
                    <xdr:col>18</xdr:col>
                    <xdr:colOff>409575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9" name="Check Box 24">
              <controlPr defaultSize="0" autoFill="0" autoLine="0" autoPict="0">
                <anchor moveWithCells="1">
                  <from>
                    <xdr:col>18</xdr:col>
                    <xdr:colOff>104775</xdr:colOff>
                    <xdr:row>17</xdr:row>
                    <xdr:rowOff>57150</xdr:rowOff>
                  </from>
                  <to>
                    <xdr:col>18</xdr:col>
                    <xdr:colOff>409575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0" name="Check Box 25">
              <controlPr defaultSize="0" autoFill="0" autoLine="0" autoPict="0">
                <anchor moveWithCells="1">
                  <from>
                    <xdr:col>18</xdr:col>
                    <xdr:colOff>104775</xdr:colOff>
                    <xdr:row>18</xdr:row>
                    <xdr:rowOff>57150</xdr:rowOff>
                  </from>
                  <to>
                    <xdr:col>18</xdr:col>
                    <xdr:colOff>409575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1" name="Check Box 26">
              <controlPr defaultSize="0" autoFill="0" autoLine="0" autoPict="0">
                <anchor moveWithCells="1">
                  <from>
                    <xdr:col>18</xdr:col>
                    <xdr:colOff>104775</xdr:colOff>
                    <xdr:row>19</xdr:row>
                    <xdr:rowOff>57150</xdr:rowOff>
                  </from>
                  <to>
                    <xdr:col>18</xdr:col>
                    <xdr:colOff>409575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2" name="Check Box 27">
              <controlPr defaultSize="0" autoFill="0" autoLine="0" autoPict="0">
                <anchor moveWithCells="1">
                  <from>
                    <xdr:col>18</xdr:col>
                    <xdr:colOff>104775</xdr:colOff>
                    <xdr:row>20</xdr:row>
                    <xdr:rowOff>57150</xdr:rowOff>
                  </from>
                  <to>
                    <xdr:col>18</xdr:col>
                    <xdr:colOff>409575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13" name="Check Box 28">
              <controlPr defaultSize="0" autoFill="0" autoLine="0" autoPict="0">
                <anchor moveWithCells="1">
                  <from>
                    <xdr:col>18</xdr:col>
                    <xdr:colOff>104775</xdr:colOff>
                    <xdr:row>21</xdr:row>
                    <xdr:rowOff>57150</xdr:rowOff>
                  </from>
                  <to>
                    <xdr:col>18</xdr:col>
                    <xdr:colOff>409575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14" name="Check Box 29">
              <controlPr defaultSize="0" autoFill="0" autoLine="0" autoPict="0">
                <anchor moveWithCells="1">
                  <from>
                    <xdr:col>18</xdr:col>
                    <xdr:colOff>104775</xdr:colOff>
                    <xdr:row>22</xdr:row>
                    <xdr:rowOff>57150</xdr:rowOff>
                  </from>
                  <to>
                    <xdr:col>18</xdr:col>
                    <xdr:colOff>409575</xdr:colOff>
                    <xdr:row>22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15" name="Check Box 30">
              <controlPr defaultSize="0" autoFill="0" autoLine="0" autoPict="0">
                <anchor moveWithCells="1">
                  <from>
                    <xdr:col>18</xdr:col>
                    <xdr:colOff>104775</xdr:colOff>
                    <xdr:row>23</xdr:row>
                    <xdr:rowOff>57150</xdr:rowOff>
                  </from>
                  <to>
                    <xdr:col>18</xdr:col>
                    <xdr:colOff>409575</xdr:colOff>
                    <xdr:row>23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16" name="Check Box 31">
              <controlPr defaultSize="0" autoFill="0" autoLine="0" autoPict="0">
                <anchor moveWithCells="1">
                  <from>
                    <xdr:col>18</xdr:col>
                    <xdr:colOff>104775</xdr:colOff>
                    <xdr:row>24</xdr:row>
                    <xdr:rowOff>57150</xdr:rowOff>
                  </from>
                  <to>
                    <xdr:col>18</xdr:col>
                    <xdr:colOff>409575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17" name="Check Box 32">
              <controlPr defaultSize="0" autoFill="0" autoLine="0" autoPict="0">
                <anchor moveWithCells="1">
                  <from>
                    <xdr:col>18</xdr:col>
                    <xdr:colOff>104775</xdr:colOff>
                    <xdr:row>25</xdr:row>
                    <xdr:rowOff>57150</xdr:rowOff>
                  </from>
                  <to>
                    <xdr:col>18</xdr:col>
                    <xdr:colOff>409575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8" name="Check Box 33">
              <controlPr defaultSize="0" autoFill="0" autoLine="0" autoPict="0">
                <anchor moveWithCells="1">
                  <from>
                    <xdr:col>18</xdr:col>
                    <xdr:colOff>104775</xdr:colOff>
                    <xdr:row>26</xdr:row>
                    <xdr:rowOff>57150</xdr:rowOff>
                  </from>
                  <to>
                    <xdr:col>18</xdr:col>
                    <xdr:colOff>409575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9" name="Check Box 34">
              <controlPr defaultSize="0" autoFill="0" autoLine="0" autoPict="0">
                <anchor moveWithCells="1">
                  <from>
                    <xdr:col>18</xdr:col>
                    <xdr:colOff>104775</xdr:colOff>
                    <xdr:row>27</xdr:row>
                    <xdr:rowOff>57150</xdr:rowOff>
                  </from>
                  <to>
                    <xdr:col>18</xdr:col>
                    <xdr:colOff>409575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0" name="Check Box 35">
              <controlPr defaultSize="0" autoFill="0" autoLine="0" autoPict="0">
                <anchor moveWithCells="1">
                  <from>
                    <xdr:col>18</xdr:col>
                    <xdr:colOff>104775</xdr:colOff>
                    <xdr:row>28</xdr:row>
                    <xdr:rowOff>57150</xdr:rowOff>
                  </from>
                  <to>
                    <xdr:col>18</xdr:col>
                    <xdr:colOff>409575</xdr:colOff>
                    <xdr:row>28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21" name="Check Box 44">
              <controlPr defaultSize="0" autoFill="0" autoLine="0" autoPict="0">
                <anchor moveWithCells="1">
                  <from>
                    <xdr:col>13</xdr:col>
                    <xdr:colOff>161925</xdr:colOff>
                    <xdr:row>7</xdr:row>
                    <xdr:rowOff>28575</xdr:rowOff>
                  </from>
                  <to>
                    <xdr:col>13</xdr:col>
                    <xdr:colOff>466725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22" name="Check Box 45">
              <controlPr defaultSize="0" autoFill="0" autoLine="0" autoPict="0">
                <anchor moveWithCells="1">
                  <from>
                    <xdr:col>13</xdr:col>
                    <xdr:colOff>161925</xdr:colOff>
                    <xdr:row>7</xdr:row>
                    <xdr:rowOff>28575</xdr:rowOff>
                  </from>
                  <to>
                    <xdr:col>13</xdr:col>
                    <xdr:colOff>466725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23" name="Check Box 46">
              <controlPr defaultSize="0" autoFill="0" autoLine="0" autoPict="0">
                <anchor moveWithCells="1">
                  <from>
                    <xdr:col>13</xdr:col>
                    <xdr:colOff>762000</xdr:colOff>
                    <xdr:row>7</xdr:row>
                    <xdr:rowOff>28575</xdr:rowOff>
                  </from>
                  <to>
                    <xdr:col>13</xdr:col>
                    <xdr:colOff>1066800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24" name="Check Box 52">
              <controlPr defaultSize="0" autoFill="0" autoLine="0" autoPict="0">
                <anchor moveWithCells="1">
                  <from>
                    <xdr:col>13</xdr:col>
                    <xdr:colOff>161925</xdr:colOff>
                    <xdr:row>9</xdr:row>
                    <xdr:rowOff>28575</xdr:rowOff>
                  </from>
                  <to>
                    <xdr:col>13</xdr:col>
                    <xdr:colOff>466725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25" name="Check Box 53">
              <controlPr defaultSize="0" autoFill="0" autoLine="0" autoPict="0">
                <anchor moveWithCells="1">
                  <from>
                    <xdr:col>13</xdr:col>
                    <xdr:colOff>161925</xdr:colOff>
                    <xdr:row>9</xdr:row>
                    <xdr:rowOff>28575</xdr:rowOff>
                  </from>
                  <to>
                    <xdr:col>13</xdr:col>
                    <xdr:colOff>466725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26" name="Check Box 54">
              <controlPr defaultSize="0" autoFill="0" autoLine="0" autoPict="0">
                <anchor moveWithCells="1">
                  <from>
                    <xdr:col>13</xdr:col>
                    <xdr:colOff>762000</xdr:colOff>
                    <xdr:row>9</xdr:row>
                    <xdr:rowOff>28575</xdr:rowOff>
                  </from>
                  <to>
                    <xdr:col>13</xdr:col>
                    <xdr:colOff>1066800</xdr:colOff>
                    <xdr:row>11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FORMULAIRE</vt:lpstr>
      <vt:lpstr>Km (à titre informatif)</vt:lpstr>
      <vt:lpstr>Modèle </vt:lpstr>
      <vt:lpstr>FORMULAIRE!Zone_d_impression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Mona Bond</dc:creator>
  <cp:lastModifiedBy>Services Éducatifs</cp:lastModifiedBy>
  <cp:lastPrinted>2024-07-08T14:16:00Z</cp:lastPrinted>
  <dcterms:created xsi:type="dcterms:W3CDTF">2010-06-18T23:24:08Z</dcterms:created>
  <dcterms:modified xsi:type="dcterms:W3CDTF">2024-08-13T17:46:00Z</dcterms:modified>
</cp:coreProperties>
</file>